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firstSheet="10" activeTab="10"/>
  </bookViews>
  <sheets>
    <sheet name="Kiemelt ei. " sheetId="1" r:id="rId1"/>
    <sheet name="Munka2" sheetId="2" state="hidden" r:id="rId2"/>
    <sheet name="Bevételek összevont" sheetId="4" r:id="rId3"/>
    <sheet name="Munka3" sheetId="5" state="hidden" r:id="rId4"/>
    <sheet name="Kiadások összevont" sheetId="6" r:id="rId5"/>
    <sheet name="Munka4" sheetId="7" state="hidden" r:id="rId6"/>
    <sheet name="Bevételek önkorm. " sheetId="8" r:id="rId7"/>
    <sheet name="Bevételi intézmények" sheetId="10" r:id="rId8"/>
    <sheet name="Kiadások önkorm." sheetId="11" r:id="rId9"/>
    <sheet name="Kiadások intézmények" sheetId="3" r:id="rId10"/>
    <sheet name="Beriházás, felújítás" sheetId="12" r:id="rId11"/>
    <sheet name="Tartalék" sheetId="13" r:id="rId12"/>
    <sheet name="Szociális" sheetId="14" r:id="rId13"/>
    <sheet name="Adott támogatások" sheetId="15" r:id="rId14"/>
    <sheet name="Kapott támogatások" sheetId="16" r:id="rId15"/>
    <sheet name="Helyi adók" sheetId="17" r:id="rId16"/>
    <sheet name="Felhasználási üt. önkorm." sheetId="18" r:id="rId17"/>
    <sheet name="Felhasználási üt. összesített" sheetId="19" r:id="rId18"/>
  </sheets>
  <definedNames>
    <definedName name="_xlnm._FilterDatabase" localSheetId="9" hidden="1">'Kiadások intézmények'!$A$8:$Q$42</definedName>
  </definedNames>
  <calcPr calcId="125725"/>
</workbook>
</file>

<file path=xl/calcChain.xml><?xml version="1.0" encoding="utf-8"?>
<calcChain xmlns="http://schemas.openxmlformats.org/spreadsheetml/2006/main">
  <c r="G16" i="10"/>
  <c r="F15"/>
  <c r="G15"/>
  <c r="C15"/>
  <c r="D108" i="19"/>
  <c r="E108"/>
  <c r="F108"/>
  <c r="G108"/>
  <c r="H108"/>
  <c r="I108"/>
  <c r="J108"/>
  <c r="K108"/>
  <c r="L108"/>
  <c r="M108"/>
  <c r="N108"/>
  <c r="C108"/>
  <c r="H124"/>
  <c r="L124"/>
  <c r="D19"/>
  <c r="E19"/>
  <c r="F19"/>
  <c r="G19"/>
  <c r="H19"/>
  <c r="I19"/>
  <c r="J19"/>
  <c r="K19"/>
  <c r="L19"/>
  <c r="M19"/>
  <c r="N19"/>
  <c r="C19"/>
  <c r="D15"/>
  <c r="E15"/>
  <c r="F15"/>
  <c r="G15"/>
  <c r="H15"/>
  <c r="I15"/>
  <c r="J15"/>
  <c r="K15"/>
  <c r="L15"/>
  <c r="M15"/>
  <c r="N15"/>
  <c r="C15"/>
  <c r="F8" i="6"/>
  <c r="J8"/>
  <c r="J9"/>
  <c r="F10"/>
  <c r="J10"/>
  <c r="F11"/>
  <c r="J11"/>
  <c r="F12"/>
  <c r="J12"/>
  <c r="F13"/>
  <c r="J13"/>
  <c r="F14"/>
  <c r="J14"/>
  <c r="C15"/>
  <c r="F15" s="1"/>
  <c r="E15"/>
  <c r="G15"/>
  <c r="I15"/>
  <c r="I20" s="1"/>
  <c r="M15"/>
  <c r="M20" s="1"/>
  <c r="F16"/>
  <c r="J16"/>
  <c r="F17"/>
  <c r="J17"/>
  <c r="F18"/>
  <c r="J18"/>
  <c r="C19"/>
  <c r="F19" s="1"/>
  <c r="G19"/>
  <c r="J19" s="1"/>
  <c r="E20"/>
  <c r="F21"/>
  <c r="J21"/>
  <c r="F22"/>
  <c r="J22"/>
  <c r="F23"/>
  <c r="J23"/>
  <c r="C24"/>
  <c r="E24"/>
  <c r="G24"/>
  <c r="I24"/>
  <c r="M24"/>
  <c r="F25"/>
  <c r="J25"/>
  <c r="F26"/>
  <c r="J26"/>
  <c r="C27"/>
  <c r="E27"/>
  <c r="G27"/>
  <c r="J27" s="1"/>
  <c r="I27"/>
  <c r="M27"/>
  <c r="F28"/>
  <c r="J28"/>
  <c r="F29"/>
  <c r="J29"/>
  <c r="F30"/>
  <c r="J30"/>
  <c r="F31"/>
  <c r="J31"/>
  <c r="F32"/>
  <c r="J32"/>
  <c r="F33"/>
  <c r="J33"/>
  <c r="F34"/>
  <c r="J34"/>
  <c r="C35"/>
  <c r="E35"/>
  <c r="G35"/>
  <c r="I35"/>
  <c r="M35"/>
  <c r="F36"/>
  <c r="J36"/>
  <c r="C37"/>
  <c r="F37" s="1"/>
  <c r="E37"/>
  <c r="G37"/>
  <c r="I37"/>
  <c r="J37" s="1"/>
  <c r="M37"/>
  <c r="F38"/>
  <c r="J38"/>
  <c r="F39"/>
  <c r="J39"/>
  <c r="J40"/>
  <c r="J41"/>
  <c r="F42"/>
  <c r="J42"/>
  <c r="C43"/>
  <c r="E43"/>
  <c r="G43"/>
  <c r="I43"/>
  <c r="M43"/>
  <c r="F45"/>
  <c r="J45"/>
  <c r="C46"/>
  <c r="F46" s="1"/>
  <c r="G46"/>
  <c r="J46" s="1"/>
  <c r="F47"/>
  <c r="J47"/>
  <c r="F48"/>
  <c r="J48"/>
  <c r="F49"/>
  <c r="J49"/>
  <c r="F50"/>
  <c r="J50"/>
  <c r="C51"/>
  <c r="F51" s="1"/>
  <c r="G51"/>
  <c r="J51" s="1"/>
  <c r="F56"/>
  <c r="J56"/>
  <c r="F57"/>
  <c r="J57"/>
  <c r="F58"/>
  <c r="J58"/>
  <c r="F59"/>
  <c r="J59"/>
  <c r="F60"/>
  <c r="J60"/>
  <c r="F61"/>
  <c r="J61"/>
  <c r="F62"/>
  <c r="J62"/>
  <c r="C63"/>
  <c r="J63"/>
  <c r="F64"/>
  <c r="J64"/>
  <c r="F65"/>
  <c r="J65"/>
  <c r="F66"/>
  <c r="J66"/>
  <c r="F67"/>
  <c r="J67"/>
  <c r="C68"/>
  <c r="F68" s="1"/>
  <c r="G68"/>
  <c r="J68" s="1"/>
  <c r="J69"/>
  <c r="F70"/>
  <c r="J70"/>
  <c r="C71"/>
  <c r="F71" s="1"/>
  <c r="G71"/>
  <c r="J71" s="1"/>
  <c r="J74"/>
  <c r="F75"/>
  <c r="J75"/>
  <c r="C76"/>
  <c r="C77" s="1"/>
  <c r="F77" s="1"/>
  <c r="G76"/>
  <c r="J76" s="1"/>
  <c r="O156" i="19"/>
  <c r="O155"/>
  <c r="O154"/>
  <c r="O153"/>
  <c r="O151"/>
  <c r="O150"/>
  <c r="O149"/>
  <c r="O148"/>
  <c r="O147"/>
  <c r="N146"/>
  <c r="N152" s="1"/>
  <c r="N157" s="1"/>
  <c r="M146"/>
  <c r="M152" s="1"/>
  <c r="M157" s="1"/>
  <c r="L146"/>
  <c r="L152" s="1"/>
  <c r="L157" s="1"/>
  <c r="K146"/>
  <c r="K152" s="1"/>
  <c r="K157" s="1"/>
  <c r="J146"/>
  <c r="J152" s="1"/>
  <c r="J157" s="1"/>
  <c r="I146"/>
  <c r="I152" s="1"/>
  <c r="I157" s="1"/>
  <c r="H146"/>
  <c r="H152" s="1"/>
  <c r="H157" s="1"/>
  <c r="G146"/>
  <c r="G152" s="1"/>
  <c r="G157" s="1"/>
  <c r="F146"/>
  <c r="F152" s="1"/>
  <c r="F157" s="1"/>
  <c r="E146"/>
  <c r="E152" s="1"/>
  <c r="E157" s="1"/>
  <c r="D146"/>
  <c r="D152" s="1"/>
  <c r="D157" s="1"/>
  <c r="C146"/>
  <c r="O145"/>
  <c r="O144"/>
  <c r="O143"/>
  <c r="O142"/>
  <c r="O141"/>
  <c r="O140"/>
  <c r="O139"/>
  <c r="O138"/>
  <c r="O137"/>
  <c r="O136"/>
  <c r="N134"/>
  <c r="M134"/>
  <c r="L134"/>
  <c r="K134"/>
  <c r="J134"/>
  <c r="I134"/>
  <c r="H134"/>
  <c r="G134"/>
  <c r="F134"/>
  <c r="E134"/>
  <c r="D134"/>
  <c r="C134"/>
  <c r="O133"/>
  <c r="O132"/>
  <c r="O131"/>
  <c r="O130"/>
  <c r="O129"/>
  <c r="O128"/>
  <c r="O127"/>
  <c r="O126"/>
  <c r="O125"/>
  <c r="N123"/>
  <c r="M123"/>
  <c r="L123"/>
  <c r="K123"/>
  <c r="J123"/>
  <c r="I123"/>
  <c r="H123"/>
  <c r="G123"/>
  <c r="F123"/>
  <c r="E123"/>
  <c r="D123"/>
  <c r="C123"/>
  <c r="O122"/>
  <c r="O121"/>
  <c r="O120"/>
  <c r="O119"/>
  <c r="O118"/>
  <c r="O117"/>
  <c r="O116"/>
  <c r="K115"/>
  <c r="N114"/>
  <c r="N115" s="1"/>
  <c r="M115"/>
  <c r="M124" s="1"/>
  <c r="L114"/>
  <c r="L115" s="1"/>
  <c r="J114"/>
  <c r="J115" s="1"/>
  <c r="I114"/>
  <c r="I115" s="1"/>
  <c r="I124" s="1"/>
  <c r="H114"/>
  <c r="H115" s="1"/>
  <c r="G114"/>
  <c r="G115" s="1"/>
  <c r="F114"/>
  <c r="F115" s="1"/>
  <c r="E114"/>
  <c r="E115" s="1"/>
  <c r="E124" s="1"/>
  <c r="D114"/>
  <c r="D115" s="1"/>
  <c r="C114"/>
  <c r="C115" s="1"/>
  <c r="O113"/>
  <c r="O112"/>
  <c r="O111"/>
  <c r="O110"/>
  <c r="O109"/>
  <c r="O105"/>
  <c r="O104"/>
  <c r="O103"/>
  <c r="O102"/>
  <c r="O101"/>
  <c r="N100"/>
  <c r="N106" s="1"/>
  <c r="N124" s="1"/>
  <c r="M100"/>
  <c r="M106" s="1"/>
  <c r="L100"/>
  <c r="L106" s="1"/>
  <c r="K100"/>
  <c r="K106" s="1"/>
  <c r="K124" s="1"/>
  <c r="J100"/>
  <c r="J106" s="1"/>
  <c r="J124" s="1"/>
  <c r="I100"/>
  <c r="I106" s="1"/>
  <c r="H100"/>
  <c r="H106" s="1"/>
  <c r="G100"/>
  <c r="G106" s="1"/>
  <c r="G124" s="1"/>
  <c r="F100"/>
  <c r="F106" s="1"/>
  <c r="F124" s="1"/>
  <c r="E100"/>
  <c r="E106" s="1"/>
  <c r="D100"/>
  <c r="D106" s="1"/>
  <c r="C100"/>
  <c r="C106" s="1"/>
  <c r="C124" s="1"/>
  <c r="O99"/>
  <c r="O98"/>
  <c r="O97"/>
  <c r="O96"/>
  <c r="O95"/>
  <c r="O94"/>
  <c r="O86"/>
  <c r="O85"/>
  <c r="O84"/>
  <c r="O83"/>
  <c r="N82"/>
  <c r="N87" s="1"/>
  <c r="M82"/>
  <c r="M87" s="1"/>
  <c r="L82"/>
  <c r="L87" s="1"/>
  <c r="K82"/>
  <c r="K87" s="1"/>
  <c r="J82"/>
  <c r="J87" s="1"/>
  <c r="I82"/>
  <c r="I87" s="1"/>
  <c r="H82"/>
  <c r="H87" s="1"/>
  <c r="G82"/>
  <c r="G87" s="1"/>
  <c r="F82"/>
  <c r="F87" s="1"/>
  <c r="E82"/>
  <c r="E87" s="1"/>
  <c r="D82"/>
  <c r="D87" s="1"/>
  <c r="C82"/>
  <c r="O81"/>
  <c r="O80"/>
  <c r="O79"/>
  <c r="O78"/>
  <c r="O77"/>
  <c r="N74"/>
  <c r="M74"/>
  <c r="L74"/>
  <c r="K74"/>
  <c r="J74"/>
  <c r="I74"/>
  <c r="H74"/>
  <c r="G74"/>
  <c r="F74"/>
  <c r="E74"/>
  <c r="D74"/>
  <c r="C74"/>
  <c r="O73"/>
  <c r="O72"/>
  <c r="O71"/>
  <c r="O70"/>
  <c r="O69"/>
  <c r="O68"/>
  <c r="O67"/>
  <c r="O66"/>
  <c r="N65"/>
  <c r="M65"/>
  <c r="L65"/>
  <c r="K65"/>
  <c r="J65"/>
  <c r="I65"/>
  <c r="H65"/>
  <c r="G65"/>
  <c r="F65"/>
  <c r="E65"/>
  <c r="D65"/>
  <c r="C65"/>
  <c r="O64"/>
  <c r="O63"/>
  <c r="N62"/>
  <c r="M62"/>
  <c r="L62"/>
  <c r="K62"/>
  <c r="J62"/>
  <c r="I62"/>
  <c r="I75" s="1"/>
  <c r="H62"/>
  <c r="G62"/>
  <c r="F62"/>
  <c r="E62"/>
  <c r="D62"/>
  <c r="C62"/>
  <c r="O61"/>
  <c r="O60"/>
  <c r="O59"/>
  <c r="O58"/>
  <c r="O57"/>
  <c r="O56"/>
  <c r="N54"/>
  <c r="M54"/>
  <c r="L54"/>
  <c r="K54"/>
  <c r="J54"/>
  <c r="I54"/>
  <c r="H54"/>
  <c r="G54"/>
  <c r="F54"/>
  <c r="E54"/>
  <c r="D54"/>
  <c r="C54"/>
  <c r="O53"/>
  <c r="O52"/>
  <c r="O51"/>
  <c r="O50"/>
  <c r="N49"/>
  <c r="M49"/>
  <c r="L49"/>
  <c r="K49"/>
  <c r="J49"/>
  <c r="I49"/>
  <c r="H49"/>
  <c r="G49"/>
  <c r="F49"/>
  <c r="E49"/>
  <c r="D49"/>
  <c r="C49"/>
  <c r="O48"/>
  <c r="N46"/>
  <c r="M46"/>
  <c r="L46"/>
  <c r="K46"/>
  <c r="J46"/>
  <c r="I46"/>
  <c r="H46"/>
  <c r="G46"/>
  <c r="F46"/>
  <c r="E46"/>
  <c r="D46"/>
  <c r="C46"/>
  <c r="O45"/>
  <c r="O44"/>
  <c r="O43"/>
  <c r="O42"/>
  <c r="O41"/>
  <c r="O40"/>
  <c r="O39"/>
  <c r="N38"/>
  <c r="M38"/>
  <c r="L38"/>
  <c r="K38"/>
  <c r="J38"/>
  <c r="I38"/>
  <c r="H38"/>
  <c r="G38"/>
  <c r="F38"/>
  <c r="E38"/>
  <c r="D38"/>
  <c r="C38"/>
  <c r="O37"/>
  <c r="N36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N28"/>
  <c r="M28"/>
  <c r="L28"/>
  <c r="K28"/>
  <c r="J28"/>
  <c r="I28"/>
  <c r="H28"/>
  <c r="G28"/>
  <c r="F28"/>
  <c r="E28"/>
  <c r="D28"/>
  <c r="C28"/>
  <c r="O27"/>
  <c r="O26"/>
  <c r="N25"/>
  <c r="M25"/>
  <c r="L25"/>
  <c r="K25"/>
  <c r="J25"/>
  <c r="I25"/>
  <c r="H25"/>
  <c r="G25"/>
  <c r="F25"/>
  <c r="E25"/>
  <c r="D25"/>
  <c r="C25"/>
  <c r="O24"/>
  <c r="O23"/>
  <c r="O22"/>
  <c r="O21"/>
  <c r="O18"/>
  <c r="O17"/>
  <c r="O16"/>
  <c r="O14"/>
  <c r="O13"/>
  <c r="O12"/>
  <c r="O11"/>
  <c r="O10"/>
  <c r="O9"/>
  <c r="O8"/>
  <c r="O7"/>
  <c r="O6"/>
  <c r="N64" i="11"/>
  <c r="N68" s="1"/>
  <c r="N59"/>
  <c r="N56"/>
  <c r="N53"/>
  <c r="N47"/>
  <c r="N42"/>
  <c r="N39"/>
  <c r="N33"/>
  <c r="N31"/>
  <c r="N23"/>
  <c r="N20"/>
  <c r="N15"/>
  <c r="N16" s="1"/>
  <c r="N11"/>
  <c r="D77" i="18"/>
  <c r="E77"/>
  <c r="F77"/>
  <c r="G77"/>
  <c r="G91" s="1"/>
  <c r="H77"/>
  <c r="H91" s="1"/>
  <c r="I77"/>
  <c r="J77"/>
  <c r="J91" s="1"/>
  <c r="K77"/>
  <c r="K91" s="1"/>
  <c r="L77"/>
  <c r="L91" s="1"/>
  <c r="M77"/>
  <c r="M91" s="1"/>
  <c r="N77"/>
  <c r="C77"/>
  <c r="C91" s="1"/>
  <c r="O76"/>
  <c r="O77" s="1"/>
  <c r="D91"/>
  <c r="E91"/>
  <c r="N91"/>
  <c r="O89"/>
  <c r="O90"/>
  <c r="D73"/>
  <c r="D75" s="1"/>
  <c r="E73"/>
  <c r="E75" s="1"/>
  <c r="F73"/>
  <c r="F75" s="1"/>
  <c r="G73"/>
  <c r="G75" s="1"/>
  <c r="H73"/>
  <c r="H75" s="1"/>
  <c r="I73"/>
  <c r="I75" s="1"/>
  <c r="J73"/>
  <c r="J75" s="1"/>
  <c r="K73"/>
  <c r="L73"/>
  <c r="L75" s="1"/>
  <c r="M73"/>
  <c r="M75" s="1"/>
  <c r="N73"/>
  <c r="N75" s="1"/>
  <c r="C73"/>
  <c r="C75" s="1"/>
  <c r="D87"/>
  <c r="E87"/>
  <c r="F87"/>
  <c r="G87"/>
  <c r="H87"/>
  <c r="I87"/>
  <c r="J87"/>
  <c r="K87"/>
  <c r="L87"/>
  <c r="M87"/>
  <c r="N87"/>
  <c r="C87"/>
  <c r="D53"/>
  <c r="E53"/>
  <c r="F53"/>
  <c r="G53"/>
  <c r="H53"/>
  <c r="I53"/>
  <c r="J53"/>
  <c r="K53"/>
  <c r="L53"/>
  <c r="M53"/>
  <c r="N53"/>
  <c r="C53"/>
  <c r="D47"/>
  <c r="E47"/>
  <c r="F47"/>
  <c r="G47"/>
  <c r="H47"/>
  <c r="I47"/>
  <c r="J47"/>
  <c r="K47"/>
  <c r="L47"/>
  <c r="M47"/>
  <c r="N47"/>
  <c r="C47"/>
  <c r="D31"/>
  <c r="E31"/>
  <c r="F31"/>
  <c r="G31"/>
  <c r="H31"/>
  <c r="I31"/>
  <c r="J31"/>
  <c r="K31"/>
  <c r="L31"/>
  <c r="M31"/>
  <c r="N31"/>
  <c r="C31"/>
  <c r="D15"/>
  <c r="E15"/>
  <c r="F15"/>
  <c r="G15"/>
  <c r="H15"/>
  <c r="I15"/>
  <c r="J15"/>
  <c r="K15"/>
  <c r="L15"/>
  <c r="M15"/>
  <c r="N15"/>
  <c r="C15"/>
  <c r="D11"/>
  <c r="E11"/>
  <c r="F11"/>
  <c r="G11"/>
  <c r="H11"/>
  <c r="I11"/>
  <c r="J11"/>
  <c r="K11"/>
  <c r="L11"/>
  <c r="M11"/>
  <c r="N11"/>
  <c r="C11"/>
  <c r="N96"/>
  <c r="N97" s="1"/>
  <c r="N98" s="1"/>
  <c r="M96"/>
  <c r="M97" s="1"/>
  <c r="M98" s="1"/>
  <c r="L96"/>
  <c r="L97" s="1"/>
  <c r="L98" s="1"/>
  <c r="K96"/>
  <c r="K97" s="1"/>
  <c r="K98" s="1"/>
  <c r="J96"/>
  <c r="J97" s="1"/>
  <c r="J98" s="1"/>
  <c r="I96"/>
  <c r="I97" s="1"/>
  <c r="I98" s="1"/>
  <c r="H96"/>
  <c r="H97" s="1"/>
  <c r="H98" s="1"/>
  <c r="G96"/>
  <c r="G97" s="1"/>
  <c r="G98" s="1"/>
  <c r="F96"/>
  <c r="F97" s="1"/>
  <c r="F98" s="1"/>
  <c r="E96"/>
  <c r="E97" s="1"/>
  <c r="E98" s="1"/>
  <c r="D96"/>
  <c r="D97" s="1"/>
  <c r="D98" s="1"/>
  <c r="C96"/>
  <c r="C97" s="1"/>
  <c r="C98" s="1"/>
  <c r="O95"/>
  <c r="O86"/>
  <c r="O85"/>
  <c r="O84"/>
  <c r="O83"/>
  <c r="O82"/>
  <c r="O81"/>
  <c r="N80"/>
  <c r="M80"/>
  <c r="L80"/>
  <c r="K80"/>
  <c r="J80"/>
  <c r="I80"/>
  <c r="H80"/>
  <c r="G80"/>
  <c r="F80"/>
  <c r="E80"/>
  <c r="D80"/>
  <c r="C80"/>
  <c r="O79"/>
  <c r="O78"/>
  <c r="O74"/>
  <c r="K75"/>
  <c r="O72"/>
  <c r="O71"/>
  <c r="O70"/>
  <c r="O69"/>
  <c r="O68"/>
  <c r="O67"/>
  <c r="N64"/>
  <c r="N65" s="1"/>
  <c r="M64"/>
  <c r="M65" s="1"/>
  <c r="L64"/>
  <c r="L65" s="1"/>
  <c r="K64"/>
  <c r="K65" s="1"/>
  <c r="J64"/>
  <c r="J65" s="1"/>
  <c r="I64"/>
  <c r="I65" s="1"/>
  <c r="H64"/>
  <c r="H65" s="1"/>
  <c r="G64"/>
  <c r="G65" s="1"/>
  <c r="F64"/>
  <c r="F65" s="1"/>
  <c r="E64"/>
  <c r="E65" s="1"/>
  <c r="D64"/>
  <c r="D65" s="1"/>
  <c r="C64"/>
  <c r="O63"/>
  <c r="O62"/>
  <c r="N59"/>
  <c r="M59"/>
  <c r="L59"/>
  <c r="K59"/>
  <c r="J59"/>
  <c r="I59"/>
  <c r="H59"/>
  <c r="G59"/>
  <c r="F59"/>
  <c r="E59"/>
  <c r="D59"/>
  <c r="C59"/>
  <c r="O58"/>
  <c r="O57"/>
  <c r="N56"/>
  <c r="M56"/>
  <c r="L56"/>
  <c r="K56"/>
  <c r="J56"/>
  <c r="I56"/>
  <c r="H56"/>
  <c r="G56"/>
  <c r="F56"/>
  <c r="E56"/>
  <c r="D56"/>
  <c r="C56"/>
  <c r="O55"/>
  <c r="O54"/>
  <c r="O51"/>
  <c r="O50"/>
  <c r="O49"/>
  <c r="O46"/>
  <c r="O45"/>
  <c r="O44"/>
  <c r="O43"/>
  <c r="N42"/>
  <c r="M42"/>
  <c r="L42"/>
  <c r="K42"/>
  <c r="J42"/>
  <c r="I42"/>
  <c r="H42"/>
  <c r="G42"/>
  <c r="F42"/>
  <c r="E42"/>
  <c r="D42"/>
  <c r="C42"/>
  <c r="O41"/>
  <c r="N39"/>
  <c r="M39"/>
  <c r="L39"/>
  <c r="K39"/>
  <c r="J39"/>
  <c r="I39"/>
  <c r="H39"/>
  <c r="G39"/>
  <c r="F39"/>
  <c r="E39"/>
  <c r="D39"/>
  <c r="C39"/>
  <c r="O38"/>
  <c r="O37"/>
  <c r="O36"/>
  <c r="O35"/>
  <c r="O34"/>
  <c r="N33"/>
  <c r="M33"/>
  <c r="L33"/>
  <c r="K33"/>
  <c r="J33"/>
  <c r="I33"/>
  <c r="H33"/>
  <c r="G33"/>
  <c r="F33"/>
  <c r="E33"/>
  <c r="D33"/>
  <c r="C33"/>
  <c r="O32"/>
  <c r="O30"/>
  <c r="O29"/>
  <c r="O28"/>
  <c r="O27"/>
  <c r="O26"/>
  <c r="O25"/>
  <c r="O24"/>
  <c r="N23"/>
  <c r="M23"/>
  <c r="L23"/>
  <c r="K23"/>
  <c r="J23"/>
  <c r="I23"/>
  <c r="H23"/>
  <c r="G23"/>
  <c r="F23"/>
  <c r="E23"/>
  <c r="D23"/>
  <c r="C23"/>
  <c r="O22"/>
  <c r="O21"/>
  <c r="N20"/>
  <c r="M20"/>
  <c r="L20"/>
  <c r="K20"/>
  <c r="J20"/>
  <c r="I20"/>
  <c r="H20"/>
  <c r="G20"/>
  <c r="F20"/>
  <c r="E20"/>
  <c r="D20"/>
  <c r="C20"/>
  <c r="O19"/>
  <c r="O18"/>
  <c r="O17"/>
  <c r="O14"/>
  <c r="O13"/>
  <c r="O12"/>
  <c r="O10"/>
  <c r="O9"/>
  <c r="O8"/>
  <c r="O7"/>
  <c r="O6"/>
  <c r="D25" i="17"/>
  <c r="C25"/>
  <c r="D16"/>
  <c r="D14"/>
  <c r="C14"/>
  <c r="D40" i="16"/>
  <c r="C40"/>
  <c r="D40" i="15"/>
  <c r="D51"/>
  <c r="D29"/>
  <c r="D18"/>
  <c r="C51"/>
  <c r="C29"/>
  <c r="C18"/>
  <c r="D42" i="14"/>
  <c r="D41"/>
  <c r="C41"/>
  <c r="C42" s="1"/>
  <c r="K60" i="18" l="1"/>
  <c r="G60"/>
  <c r="G16"/>
  <c r="L16"/>
  <c r="H16"/>
  <c r="D16"/>
  <c r="L60"/>
  <c r="L94" s="1"/>
  <c r="H60"/>
  <c r="H94" s="1"/>
  <c r="D60"/>
  <c r="D94" s="1"/>
  <c r="E88"/>
  <c r="C16"/>
  <c r="D88"/>
  <c r="H88"/>
  <c r="L88"/>
  <c r="M16"/>
  <c r="I16"/>
  <c r="E16"/>
  <c r="M60"/>
  <c r="I60"/>
  <c r="E60"/>
  <c r="E94" s="1"/>
  <c r="M88"/>
  <c r="I88"/>
  <c r="N88"/>
  <c r="J92"/>
  <c r="J99" s="1"/>
  <c r="F88"/>
  <c r="K16"/>
  <c r="O73"/>
  <c r="O75" s="1"/>
  <c r="K88"/>
  <c r="N16"/>
  <c r="J16"/>
  <c r="F16"/>
  <c r="N60"/>
  <c r="N94" s="1"/>
  <c r="J60"/>
  <c r="J94" s="1"/>
  <c r="F60"/>
  <c r="F94" s="1"/>
  <c r="C88"/>
  <c r="G88"/>
  <c r="N67" i="11"/>
  <c r="N48"/>
  <c r="N61" s="1"/>
  <c r="N69" s="1"/>
  <c r="N40"/>
  <c r="N60"/>
  <c r="I20" i="19"/>
  <c r="O106"/>
  <c r="D124"/>
  <c r="D135" s="1"/>
  <c r="D158" s="1"/>
  <c r="L20"/>
  <c r="D20"/>
  <c r="J135"/>
  <c r="J158" s="1"/>
  <c r="M20"/>
  <c r="E20"/>
  <c r="G75"/>
  <c r="K75"/>
  <c r="C20"/>
  <c r="K20"/>
  <c r="G20"/>
  <c r="H20"/>
  <c r="H55" s="1"/>
  <c r="N135"/>
  <c r="N158" s="1"/>
  <c r="D75"/>
  <c r="H75"/>
  <c r="L75"/>
  <c r="E135"/>
  <c r="E158" s="1"/>
  <c r="I135"/>
  <c r="I158" s="1"/>
  <c r="M135"/>
  <c r="M158" s="1"/>
  <c r="N20"/>
  <c r="J20"/>
  <c r="J55" s="1"/>
  <c r="F20"/>
  <c r="O54"/>
  <c r="O82"/>
  <c r="H135"/>
  <c r="H158" s="1"/>
  <c r="O146"/>
  <c r="D47"/>
  <c r="H47"/>
  <c r="L47"/>
  <c r="E75"/>
  <c r="M75"/>
  <c r="G135"/>
  <c r="G158" s="1"/>
  <c r="O49"/>
  <c r="M47"/>
  <c r="G47"/>
  <c r="K47"/>
  <c r="E47"/>
  <c r="I47"/>
  <c r="I55" s="1"/>
  <c r="C47"/>
  <c r="O15"/>
  <c r="J47"/>
  <c r="O62"/>
  <c r="O19"/>
  <c r="O28"/>
  <c r="O38"/>
  <c r="F75"/>
  <c r="J75"/>
  <c r="N75"/>
  <c r="L135"/>
  <c r="L158" s="1"/>
  <c r="O134"/>
  <c r="F47"/>
  <c r="N47"/>
  <c r="O36"/>
  <c r="O46"/>
  <c r="O65"/>
  <c r="O74"/>
  <c r="K135"/>
  <c r="K158" s="1"/>
  <c r="O115"/>
  <c r="O123"/>
  <c r="C152"/>
  <c r="L48" i="18"/>
  <c r="O80"/>
  <c r="H92"/>
  <c r="H99" s="1"/>
  <c r="E92"/>
  <c r="E99" s="1"/>
  <c r="K92"/>
  <c r="K99" s="1"/>
  <c r="J88"/>
  <c r="N92"/>
  <c r="N99" s="1"/>
  <c r="D92"/>
  <c r="D99" s="1"/>
  <c r="I92"/>
  <c r="I99" s="1"/>
  <c r="G92"/>
  <c r="G99" s="1"/>
  <c r="F76" i="6"/>
  <c r="F43"/>
  <c r="J43"/>
  <c r="G44"/>
  <c r="G77"/>
  <c r="J77" s="1"/>
  <c r="M44"/>
  <c r="M52" s="1"/>
  <c r="M78" s="1"/>
  <c r="J35"/>
  <c r="F27"/>
  <c r="E44"/>
  <c r="E52" s="1"/>
  <c r="E73" s="1"/>
  <c r="E78" s="1"/>
  <c r="J24"/>
  <c r="C72"/>
  <c r="F72" s="1"/>
  <c r="F35"/>
  <c r="I44"/>
  <c r="J44" s="1"/>
  <c r="G72"/>
  <c r="J72" s="1"/>
  <c r="C44"/>
  <c r="F44" s="1"/>
  <c r="J15"/>
  <c r="F63"/>
  <c r="F24"/>
  <c r="G20"/>
  <c r="C20"/>
  <c r="F135" i="19"/>
  <c r="F158" s="1"/>
  <c r="O25"/>
  <c r="C75"/>
  <c r="C87"/>
  <c r="O114"/>
  <c r="O100"/>
  <c r="M92" i="18"/>
  <c r="M99" s="1"/>
  <c r="I91"/>
  <c r="L92"/>
  <c r="L99" s="1"/>
  <c r="C92"/>
  <c r="C99" s="1"/>
  <c r="O11"/>
  <c r="C40"/>
  <c r="G40"/>
  <c r="G61" s="1"/>
  <c r="K40"/>
  <c r="K61" s="1"/>
  <c r="O42"/>
  <c r="O47"/>
  <c r="O52"/>
  <c r="I94"/>
  <c r="M94"/>
  <c r="O59"/>
  <c r="F40"/>
  <c r="N40"/>
  <c r="D40"/>
  <c r="D61" s="1"/>
  <c r="H40"/>
  <c r="L40"/>
  <c r="O31"/>
  <c r="J40"/>
  <c r="J48" s="1"/>
  <c r="J93" s="1"/>
  <c r="O39"/>
  <c r="O64"/>
  <c r="O65" s="1"/>
  <c r="C65"/>
  <c r="E40"/>
  <c r="I40"/>
  <c r="M40"/>
  <c r="M61" s="1"/>
  <c r="O23"/>
  <c r="O33"/>
  <c r="O56"/>
  <c r="G94"/>
  <c r="K94"/>
  <c r="O53"/>
  <c r="C60"/>
  <c r="O15"/>
  <c r="O87"/>
  <c r="O96"/>
  <c r="O97" s="1"/>
  <c r="O98" s="1"/>
  <c r="O20"/>
  <c r="F10" i="13"/>
  <c r="N43" i="12"/>
  <c r="N39"/>
  <c r="N28"/>
  <c r="N22"/>
  <c r="N19"/>
  <c r="N32" s="1"/>
  <c r="K43"/>
  <c r="F40"/>
  <c r="F41"/>
  <c r="K39"/>
  <c r="K28"/>
  <c r="K22"/>
  <c r="K19"/>
  <c r="F42"/>
  <c r="J39"/>
  <c r="J43" s="1"/>
  <c r="G39"/>
  <c r="G43" s="1"/>
  <c r="C39"/>
  <c r="F39" s="1"/>
  <c r="F38"/>
  <c r="F37"/>
  <c r="F36"/>
  <c r="F35"/>
  <c r="F34"/>
  <c r="F33"/>
  <c r="F31"/>
  <c r="F30"/>
  <c r="F29"/>
  <c r="J28"/>
  <c r="G28"/>
  <c r="E28"/>
  <c r="E32" s="1"/>
  <c r="C28"/>
  <c r="F24"/>
  <c r="F23"/>
  <c r="J22"/>
  <c r="G22"/>
  <c r="C22"/>
  <c r="F22" s="1"/>
  <c r="F20"/>
  <c r="J19"/>
  <c r="J32" s="1"/>
  <c r="G19"/>
  <c r="C19"/>
  <c r="F19" s="1"/>
  <c r="F18"/>
  <c r="F17"/>
  <c r="F15"/>
  <c r="F14"/>
  <c r="F13"/>
  <c r="F12"/>
  <c r="F11"/>
  <c r="F10"/>
  <c r="F9"/>
  <c r="F8"/>
  <c r="N48" i="18" l="1"/>
  <c r="I61"/>
  <c r="M48"/>
  <c r="N61"/>
  <c r="N66" s="1"/>
  <c r="C48"/>
  <c r="O88"/>
  <c r="I48"/>
  <c r="H76" i="19"/>
  <c r="H88" s="1"/>
  <c r="E55"/>
  <c r="E76" s="1"/>
  <c r="E88" s="1"/>
  <c r="F55"/>
  <c r="F76" s="1"/>
  <c r="F88" s="1"/>
  <c r="C55"/>
  <c r="K55"/>
  <c r="L55"/>
  <c r="L76" s="1"/>
  <c r="L88" s="1"/>
  <c r="I76"/>
  <c r="I88" s="1"/>
  <c r="N55"/>
  <c r="G55"/>
  <c r="G76" s="1"/>
  <c r="G88" s="1"/>
  <c r="M55"/>
  <c r="M76" s="1"/>
  <c r="M88" s="1"/>
  <c r="D55"/>
  <c r="D76" s="1"/>
  <c r="D88" s="1"/>
  <c r="K76"/>
  <c r="K88" s="1"/>
  <c r="O87"/>
  <c r="C157"/>
  <c r="O152"/>
  <c r="O47"/>
  <c r="O20"/>
  <c r="O75"/>
  <c r="J76"/>
  <c r="J88" s="1"/>
  <c r="D48" i="18"/>
  <c r="C61"/>
  <c r="C66" s="1"/>
  <c r="J61"/>
  <c r="J66" s="1"/>
  <c r="H61"/>
  <c r="H66" s="1"/>
  <c r="G48"/>
  <c r="G93" s="1"/>
  <c r="M66"/>
  <c r="L93"/>
  <c r="H48"/>
  <c r="K48"/>
  <c r="K93" s="1"/>
  <c r="F61"/>
  <c r="F66" s="1"/>
  <c r="E61"/>
  <c r="E66" s="1"/>
  <c r="L61"/>
  <c r="L66" s="1"/>
  <c r="F48"/>
  <c r="F93" s="1"/>
  <c r="E48"/>
  <c r="E93" s="1"/>
  <c r="I52" i="6"/>
  <c r="I78" s="1"/>
  <c r="J20"/>
  <c r="G52"/>
  <c r="C52"/>
  <c r="F20"/>
  <c r="C135" i="19"/>
  <c r="O124"/>
  <c r="C76"/>
  <c r="I93" i="18"/>
  <c r="G66"/>
  <c r="M93"/>
  <c r="O16"/>
  <c r="K66"/>
  <c r="O40"/>
  <c r="H93"/>
  <c r="N93"/>
  <c r="C93"/>
  <c r="I66"/>
  <c r="C94"/>
  <c r="O60"/>
  <c r="O94" s="1"/>
  <c r="K32" i="12"/>
  <c r="F28"/>
  <c r="G32"/>
  <c r="C32"/>
  <c r="F32" s="1"/>
  <c r="C43"/>
  <c r="F43" s="1"/>
  <c r="O157" i="19" l="1"/>
  <c r="N76"/>
  <c r="N88" s="1"/>
  <c r="O55"/>
  <c r="J52" i="6"/>
  <c r="G73"/>
  <c r="C73"/>
  <c r="F52"/>
  <c r="O135" i="19"/>
  <c r="C158"/>
  <c r="C88"/>
  <c r="O61" i="18"/>
  <c r="O66" s="1"/>
  <c r="D93"/>
  <c r="D66"/>
  <c r="O48"/>
  <c r="O93" s="1"/>
  <c r="K64" i="11"/>
  <c r="K67" s="1"/>
  <c r="K59"/>
  <c r="K56"/>
  <c r="K53"/>
  <c r="K47"/>
  <c r="K42"/>
  <c r="K39"/>
  <c r="K33"/>
  <c r="K31"/>
  <c r="K23"/>
  <c r="K20"/>
  <c r="K16"/>
  <c r="K15"/>
  <c r="K11"/>
  <c r="C68"/>
  <c r="F67"/>
  <c r="F68" s="1"/>
  <c r="C67"/>
  <c r="J64"/>
  <c r="J67" s="1"/>
  <c r="J68" s="1"/>
  <c r="G64"/>
  <c r="G67" s="1"/>
  <c r="G68" s="1"/>
  <c r="J59"/>
  <c r="G59"/>
  <c r="F59"/>
  <c r="C59"/>
  <c r="J56"/>
  <c r="G56"/>
  <c r="F56"/>
  <c r="C56"/>
  <c r="J53"/>
  <c r="G53"/>
  <c r="F53"/>
  <c r="F60" s="1"/>
  <c r="C53"/>
  <c r="C60" s="1"/>
  <c r="J47"/>
  <c r="G47"/>
  <c r="F47"/>
  <c r="C47"/>
  <c r="J42"/>
  <c r="G42"/>
  <c r="F42"/>
  <c r="C42"/>
  <c r="J39"/>
  <c r="G39"/>
  <c r="F39"/>
  <c r="C39"/>
  <c r="J33"/>
  <c r="G33"/>
  <c r="F33"/>
  <c r="C33"/>
  <c r="J31"/>
  <c r="G31"/>
  <c r="F31"/>
  <c r="C31"/>
  <c r="J23"/>
  <c r="G23"/>
  <c r="F23"/>
  <c r="C23"/>
  <c r="J20"/>
  <c r="J40" s="1"/>
  <c r="G20"/>
  <c r="G40" s="1"/>
  <c r="F20"/>
  <c r="F40" s="1"/>
  <c r="C20"/>
  <c r="C40" s="1"/>
  <c r="J15"/>
  <c r="G15"/>
  <c r="F15"/>
  <c r="C15"/>
  <c r="J11"/>
  <c r="G11"/>
  <c r="F11"/>
  <c r="C11"/>
  <c r="K12" i="10"/>
  <c r="K13"/>
  <c r="K11"/>
  <c r="J14"/>
  <c r="J15" s="1"/>
  <c r="J16" s="1"/>
  <c r="J17" s="1"/>
  <c r="I14"/>
  <c r="F16"/>
  <c r="F17" s="1"/>
  <c r="G17"/>
  <c r="G14"/>
  <c r="H14" s="1"/>
  <c r="D14"/>
  <c r="D15" s="1"/>
  <c r="D16" s="1"/>
  <c r="D17" s="1"/>
  <c r="C14"/>
  <c r="H13"/>
  <c r="E13"/>
  <c r="Q37" i="3"/>
  <c r="Q34"/>
  <c r="Q32"/>
  <c r="Q27"/>
  <c r="Q24"/>
  <c r="Q38" s="1"/>
  <c r="Q19"/>
  <c r="Q17"/>
  <c r="P37"/>
  <c r="P34"/>
  <c r="P32"/>
  <c r="P27"/>
  <c r="P24"/>
  <c r="P20"/>
  <c r="P17"/>
  <c r="O11"/>
  <c r="O12"/>
  <c r="O13"/>
  <c r="O14"/>
  <c r="O15"/>
  <c r="O16"/>
  <c r="O18"/>
  <c r="O21"/>
  <c r="O22"/>
  <c r="O23"/>
  <c r="O25"/>
  <c r="O26"/>
  <c r="O28"/>
  <c r="O29"/>
  <c r="O30"/>
  <c r="O31"/>
  <c r="O33"/>
  <c r="O35"/>
  <c r="O36"/>
  <c r="O37"/>
  <c r="O40"/>
  <c r="O10"/>
  <c r="N37"/>
  <c r="N34"/>
  <c r="N32"/>
  <c r="N27"/>
  <c r="N38" s="1"/>
  <c r="N24"/>
  <c r="N20"/>
  <c r="N19"/>
  <c r="O19" s="1"/>
  <c r="N17"/>
  <c r="M37"/>
  <c r="M34"/>
  <c r="M38" s="1"/>
  <c r="M32"/>
  <c r="O32" s="1"/>
  <c r="M27"/>
  <c r="O27" s="1"/>
  <c r="M24"/>
  <c r="O24" s="1"/>
  <c r="M17"/>
  <c r="M20" s="1"/>
  <c r="M39" l="1"/>
  <c r="O20"/>
  <c r="O38"/>
  <c r="N39"/>
  <c r="N41" s="1"/>
  <c r="N42" s="1"/>
  <c r="O17"/>
  <c r="P39"/>
  <c r="P41" s="1"/>
  <c r="P42" s="1"/>
  <c r="O34"/>
  <c r="P38"/>
  <c r="Q20"/>
  <c r="Q39" s="1"/>
  <c r="Q41" s="1"/>
  <c r="Q42" s="1"/>
  <c r="K40" i="11"/>
  <c r="K48" s="1"/>
  <c r="C16"/>
  <c r="C48" s="1"/>
  <c r="C69" s="1"/>
  <c r="J16"/>
  <c r="J48" s="1"/>
  <c r="J61" s="1"/>
  <c r="J69" s="1"/>
  <c r="G16"/>
  <c r="G48" s="1"/>
  <c r="K68"/>
  <c r="F16"/>
  <c r="F48" s="1"/>
  <c r="F61" s="1"/>
  <c r="F69" s="1"/>
  <c r="K60"/>
  <c r="J60"/>
  <c r="G60"/>
  <c r="O158" i="19"/>
  <c r="O76"/>
  <c r="O88"/>
  <c r="J73" i="6"/>
  <c r="G78"/>
  <c r="J78" s="1"/>
  <c r="C78"/>
  <c r="F78" s="1"/>
  <c r="F73"/>
  <c r="K14" i="10"/>
  <c r="H15"/>
  <c r="I15"/>
  <c r="E14"/>
  <c r="C16"/>
  <c r="E16" s="1"/>
  <c r="C61" i="11"/>
  <c r="H17" i="10"/>
  <c r="H16"/>
  <c r="O39" i="3" l="1"/>
  <c r="M41"/>
  <c r="K61" i="11"/>
  <c r="K69" s="1"/>
  <c r="G61"/>
  <c r="G69" s="1"/>
  <c r="C17" i="10"/>
  <c r="E17" s="1"/>
  <c r="K15"/>
  <c r="I16"/>
  <c r="E15"/>
  <c r="N45" i="8"/>
  <c r="N44"/>
  <c r="N34"/>
  <c r="N23"/>
  <c r="N25" s="1"/>
  <c r="N20"/>
  <c r="N18"/>
  <c r="N16"/>
  <c r="K45"/>
  <c r="K44"/>
  <c r="K34"/>
  <c r="K25"/>
  <c r="K23"/>
  <c r="K20"/>
  <c r="K18"/>
  <c r="K35" s="1"/>
  <c r="K16"/>
  <c r="J44"/>
  <c r="J45" s="1"/>
  <c r="G44"/>
  <c r="G45" s="1"/>
  <c r="F44"/>
  <c r="F45" s="1"/>
  <c r="C44"/>
  <c r="C45" s="1"/>
  <c r="J37"/>
  <c r="J41" s="1"/>
  <c r="G37"/>
  <c r="G41" s="1"/>
  <c r="F37"/>
  <c r="F41" s="1"/>
  <c r="C37"/>
  <c r="C41" s="1"/>
  <c r="J34"/>
  <c r="G34"/>
  <c r="F34"/>
  <c r="C34"/>
  <c r="J23"/>
  <c r="J25" s="1"/>
  <c r="G23"/>
  <c r="G25" s="1"/>
  <c r="F23"/>
  <c r="F25" s="1"/>
  <c r="C23"/>
  <c r="C25" s="1"/>
  <c r="J16"/>
  <c r="J18" s="1"/>
  <c r="J35" s="1"/>
  <c r="G16"/>
  <c r="G18" s="1"/>
  <c r="G35" s="1"/>
  <c r="G42" s="1"/>
  <c r="G46" s="1"/>
  <c r="F16"/>
  <c r="F18" s="1"/>
  <c r="F35" s="1"/>
  <c r="F42" s="1"/>
  <c r="F46" s="1"/>
  <c r="C16"/>
  <c r="C18" s="1"/>
  <c r="C35" s="1"/>
  <c r="Q12" i="7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11"/>
  <c r="M78"/>
  <c r="M55"/>
  <c r="M47"/>
  <c r="M46"/>
  <c r="M40"/>
  <c r="M38"/>
  <c r="M30"/>
  <c r="M27"/>
  <c r="M23"/>
  <c r="M22"/>
  <c r="M18"/>
  <c r="L78"/>
  <c r="L55"/>
  <c r="L47"/>
  <c r="L46"/>
  <c r="L40"/>
  <c r="L38"/>
  <c r="L30"/>
  <c r="L27"/>
  <c r="L23"/>
  <c r="L18"/>
  <c r="K78"/>
  <c r="K77"/>
  <c r="K76"/>
  <c r="K73"/>
  <c r="K72"/>
  <c r="K71"/>
  <c r="K68"/>
  <c r="K63"/>
  <c r="K55"/>
  <c r="K54"/>
  <c r="K49"/>
  <c r="K47"/>
  <c r="K46"/>
  <c r="K40"/>
  <c r="K38"/>
  <c r="K30"/>
  <c r="K27"/>
  <c r="K23"/>
  <c r="K22"/>
  <c r="K18"/>
  <c r="J76"/>
  <c r="G76"/>
  <c r="G77" s="1"/>
  <c r="J77" s="1"/>
  <c r="F76"/>
  <c r="C76"/>
  <c r="C77" s="1"/>
  <c r="F77" s="1"/>
  <c r="J75"/>
  <c r="F75"/>
  <c r="J74"/>
  <c r="J71"/>
  <c r="G71"/>
  <c r="F71"/>
  <c r="C71"/>
  <c r="J70"/>
  <c r="F70"/>
  <c r="J69"/>
  <c r="G68"/>
  <c r="G72" s="1"/>
  <c r="J72" s="1"/>
  <c r="C68"/>
  <c r="F68" s="1"/>
  <c r="J67"/>
  <c r="F67"/>
  <c r="J66"/>
  <c r="F66"/>
  <c r="J65"/>
  <c r="F65"/>
  <c r="J64"/>
  <c r="F64"/>
  <c r="J63"/>
  <c r="F63"/>
  <c r="C63"/>
  <c r="J62"/>
  <c r="F62"/>
  <c r="J61"/>
  <c r="F61"/>
  <c r="J60"/>
  <c r="F60"/>
  <c r="J59"/>
  <c r="F59"/>
  <c r="J58"/>
  <c r="F58"/>
  <c r="J57"/>
  <c r="F57"/>
  <c r="J56"/>
  <c r="F56"/>
  <c r="J54"/>
  <c r="G54"/>
  <c r="F54"/>
  <c r="C54"/>
  <c r="J53"/>
  <c r="F53"/>
  <c r="J52"/>
  <c r="F52"/>
  <c r="J51"/>
  <c r="F51"/>
  <c r="J50"/>
  <c r="F50"/>
  <c r="J49"/>
  <c r="G49"/>
  <c r="F49"/>
  <c r="C49"/>
  <c r="J48"/>
  <c r="F48"/>
  <c r="J46"/>
  <c r="I46"/>
  <c r="G46"/>
  <c r="E46"/>
  <c r="C46"/>
  <c r="F46" s="1"/>
  <c r="J45"/>
  <c r="F45"/>
  <c r="J44"/>
  <c r="J43"/>
  <c r="J42"/>
  <c r="F42"/>
  <c r="J41"/>
  <c r="F41"/>
  <c r="I40"/>
  <c r="G40"/>
  <c r="J40" s="1"/>
  <c r="E40"/>
  <c r="F40" s="1"/>
  <c r="C40"/>
  <c r="J39"/>
  <c r="F39"/>
  <c r="I38"/>
  <c r="G38"/>
  <c r="J38" s="1"/>
  <c r="E38"/>
  <c r="F38" s="1"/>
  <c r="C38"/>
  <c r="J37"/>
  <c r="F37"/>
  <c r="J36"/>
  <c r="F36"/>
  <c r="J35"/>
  <c r="F35"/>
  <c r="J34"/>
  <c r="F34"/>
  <c r="J33"/>
  <c r="F33"/>
  <c r="J32"/>
  <c r="F32"/>
  <c r="J31"/>
  <c r="F31"/>
  <c r="I30"/>
  <c r="G30"/>
  <c r="J30" s="1"/>
  <c r="E30"/>
  <c r="F30" s="1"/>
  <c r="C30"/>
  <c r="J29"/>
  <c r="F29"/>
  <c r="J28"/>
  <c r="F28"/>
  <c r="I27"/>
  <c r="I47" s="1"/>
  <c r="G27"/>
  <c r="G47" s="1"/>
  <c r="J47" s="1"/>
  <c r="E27"/>
  <c r="E47" s="1"/>
  <c r="C27"/>
  <c r="C47" s="1"/>
  <c r="J26"/>
  <c r="F26"/>
  <c r="J25"/>
  <c r="J27" s="1"/>
  <c r="F25"/>
  <c r="J24"/>
  <c r="F24"/>
  <c r="J22"/>
  <c r="G22"/>
  <c r="F22"/>
  <c r="C22"/>
  <c r="C23" s="1"/>
  <c r="J21"/>
  <c r="F21"/>
  <c r="J20"/>
  <c r="F20"/>
  <c r="J19"/>
  <c r="F19"/>
  <c r="I18"/>
  <c r="I23" s="1"/>
  <c r="I55" s="1"/>
  <c r="I78" s="1"/>
  <c r="G18"/>
  <c r="G23" s="1"/>
  <c r="E18"/>
  <c r="E23" s="1"/>
  <c r="E55" s="1"/>
  <c r="E73" s="1"/>
  <c r="E78" s="1"/>
  <c r="C18"/>
  <c r="F18" s="1"/>
  <c r="J17"/>
  <c r="F17"/>
  <c r="J16"/>
  <c r="F16"/>
  <c r="J15"/>
  <c r="F15"/>
  <c r="J14"/>
  <c r="F14"/>
  <c r="J13"/>
  <c r="F13"/>
  <c r="J12"/>
  <c r="J11"/>
  <c r="F11"/>
  <c r="H43" i="5"/>
  <c r="H44" s="1"/>
  <c r="K42"/>
  <c r="K43" s="1"/>
  <c r="E42"/>
  <c r="E43" s="1"/>
  <c r="E44" s="1"/>
  <c r="M41"/>
  <c r="M42" s="1"/>
  <c r="M43" s="1"/>
  <c r="M44" s="1"/>
  <c r="L41"/>
  <c r="L42" s="1"/>
  <c r="L43" s="1"/>
  <c r="L44" s="1"/>
  <c r="K41"/>
  <c r="I41"/>
  <c r="I42" s="1"/>
  <c r="I43" s="1"/>
  <c r="I44" s="1"/>
  <c r="G41"/>
  <c r="G42" s="1"/>
  <c r="E41"/>
  <c r="D41"/>
  <c r="C41"/>
  <c r="C42" s="1"/>
  <c r="C43" s="1"/>
  <c r="N40"/>
  <c r="J40"/>
  <c r="F40"/>
  <c r="O39"/>
  <c r="N39"/>
  <c r="J39"/>
  <c r="F39"/>
  <c r="O38"/>
  <c r="N38"/>
  <c r="J38"/>
  <c r="F38"/>
  <c r="O36"/>
  <c r="N36"/>
  <c r="O35"/>
  <c r="N35"/>
  <c r="J35"/>
  <c r="F35"/>
  <c r="O34"/>
  <c r="N34"/>
  <c r="K34"/>
  <c r="G34"/>
  <c r="G36" s="1"/>
  <c r="J36" s="1"/>
  <c r="F34"/>
  <c r="C34"/>
  <c r="N33"/>
  <c r="O33" s="1"/>
  <c r="J33"/>
  <c r="F33"/>
  <c r="K31"/>
  <c r="N31" s="1"/>
  <c r="O31" s="1"/>
  <c r="J31"/>
  <c r="G31"/>
  <c r="C31"/>
  <c r="F31" s="1"/>
  <c r="O30"/>
  <c r="N30"/>
  <c r="N29"/>
  <c r="O29" s="1"/>
  <c r="O28"/>
  <c r="N28"/>
  <c r="J28"/>
  <c r="F28"/>
  <c r="O27"/>
  <c r="N27"/>
  <c r="J27"/>
  <c r="F27"/>
  <c r="O26"/>
  <c r="N26"/>
  <c r="J26"/>
  <c r="F26"/>
  <c r="O25"/>
  <c r="N25"/>
  <c r="J25"/>
  <c r="F25"/>
  <c r="O24"/>
  <c r="N24"/>
  <c r="J24"/>
  <c r="F24"/>
  <c r="O23"/>
  <c r="N23"/>
  <c r="J23"/>
  <c r="F23"/>
  <c r="K22"/>
  <c r="N22" s="1"/>
  <c r="O22" s="1"/>
  <c r="C22"/>
  <c r="F22" s="1"/>
  <c r="O21"/>
  <c r="N21"/>
  <c r="J21"/>
  <c r="F21"/>
  <c r="O20"/>
  <c r="N20"/>
  <c r="K20"/>
  <c r="G20"/>
  <c r="G22" s="1"/>
  <c r="J22" s="1"/>
  <c r="F20"/>
  <c r="C20"/>
  <c r="N19"/>
  <c r="O19" s="1"/>
  <c r="J19"/>
  <c r="F19"/>
  <c r="N18"/>
  <c r="O18" s="1"/>
  <c r="J18"/>
  <c r="F18"/>
  <c r="N17"/>
  <c r="O17" s="1"/>
  <c r="K17"/>
  <c r="N16"/>
  <c r="O16" s="1"/>
  <c r="G15"/>
  <c r="G37" s="1"/>
  <c r="N14"/>
  <c r="O14" s="1"/>
  <c r="J14"/>
  <c r="F14"/>
  <c r="N13"/>
  <c r="O13" s="1"/>
  <c r="K13"/>
  <c r="K15" s="1"/>
  <c r="G13"/>
  <c r="J13" s="1"/>
  <c r="C13"/>
  <c r="C15" s="1"/>
  <c r="N12"/>
  <c r="O12" s="1"/>
  <c r="J12"/>
  <c r="F12"/>
  <c r="N11"/>
  <c r="O11" s="1"/>
  <c r="J11"/>
  <c r="O10"/>
  <c r="N10"/>
  <c r="J10"/>
  <c r="F10"/>
  <c r="F13" s="1"/>
  <c r="F15" s="1"/>
  <c r="O9"/>
  <c r="N9"/>
  <c r="J9"/>
  <c r="O8"/>
  <c r="N8"/>
  <c r="J8"/>
  <c r="F8"/>
  <c r="O7"/>
  <c r="N7"/>
  <c r="J7"/>
  <c r="F7"/>
  <c r="D26" i="2"/>
  <c r="D20"/>
  <c r="G11"/>
  <c r="G12"/>
  <c r="G13"/>
  <c r="G14"/>
  <c r="G15"/>
  <c r="G16"/>
  <c r="G17"/>
  <c r="G18"/>
  <c r="G19"/>
  <c r="G20"/>
  <c r="G21"/>
  <c r="G22"/>
  <c r="G23"/>
  <c r="G24"/>
  <c r="G25"/>
  <c r="G26"/>
  <c r="G27"/>
  <c r="G10"/>
  <c r="H43" i="4"/>
  <c r="H44" s="1"/>
  <c r="I41"/>
  <c r="I42" s="1"/>
  <c r="I43" s="1"/>
  <c r="I44" s="1"/>
  <c r="G41"/>
  <c r="G42" s="1"/>
  <c r="E41"/>
  <c r="E42" s="1"/>
  <c r="E43" s="1"/>
  <c r="E44" s="1"/>
  <c r="D41"/>
  <c r="C41"/>
  <c r="C42" s="1"/>
  <c r="C43" s="1"/>
  <c r="J40"/>
  <c r="F40"/>
  <c r="J39"/>
  <c r="F39"/>
  <c r="J38"/>
  <c r="F38"/>
  <c r="J35"/>
  <c r="F35"/>
  <c r="G34"/>
  <c r="J34" s="1"/>
  <c r="F34"/>
  <c r="C34"/>
  <c r="J33"/>
  <c r="F33"/>
  <c r="J31"/>
  <c r="G31"/>
  <c r="C31"/>
  <c r="F31" s="1"/>
  <c r="J28"/>
  <c r="F28"/>
  <c r="J27"/>
  <c r="F27"/>
  <c r="J26"/>
  <c r="F26"/>
  <c r="J25"/>
  <c r="F25"/>
  <c r="J24"/>
  <c r="F24"/>
  <c r="J23"/>
  <c r="F23"/>
  <c r="C22"/>
  <c r="F22" s="1"/>
  <c r="J21"/>
  <c r="F21"/>
  <c r="G20"/>
  <c r="J20" s="1"/>
  <c r="F20"/>
  <c r="C20"/>
  <c r="J19"/>
  <c r="F19"/>
  <c r="J18"/>
  <c r="F18"/>
  <c r="J14"/>
  <c r="F14"/>
  <c r="J13"/>
  <c r="G13"/>
  <c r="G15" s="1"/>
  <c r="J15" s="1"/>
  <c r="C13"/>
  <c r="C15" s="1"/>
  <c r="J12"/>
  <c r="F12"/>
  <c r="J11"/>
  <c r="J10"/>
  <c r="F10"/>
  <c r="J9"/>
  <c r="J8"/>
  <c r="F8"/>
  <c r="J7"/>
  <c r="F7"/>
  <c r="L40" i="3"/>
  <c r="G40"/>
  <c r="K37"/>
  <c r="J37"/>
  <c r="I37"/>
  <c r="H37"/>
  <c r="F37"/>
  <c r="E37"/>
  <c r="D37"/>
  <c r="C37"/>
  <c r="L36"/>
  <c r="G36"/>
  <c r="L35"/>
  <c r="G35"/>
  <c r="K34"/>
  <c r="J34"/>
  <c r="I34"/>
  <c r="H34"/>
  <c r="F34"/>
  <c r="E34"/>
  <c r="D34"/>
  <c r="C34"/>
  <c r="L33"/>
  <c r="G33"/>
  <c r="K32"/>
  <c r="J32"/>
  <c r="I32"/>
  <c r="H32"/>
  <c r="F32"/>
  <c r="E32"/>
  <c r="D32"/>
  <c r="C32"/>
  <c r="L31"/>
  <c r="G31"/>
  <c r="L30"/>
  <c r="G30"/>
  <c r="L29"/>
  <c r="G29"/>
  <c r="L28"/>
  <c r="G28"/>
  <c r="K27"/>
  <c r="J27"/>
  <c r="I27"/>
  <c r="H27"/>
  <c r="F27"/>
  <c r="E27"/>
  <c r="D27"/>
  <c r="C27"/>
  <c r="L26"/>
  <c r="G26"/>
  <c r="L25"/>
  <c r="G25"/>
  <c r="K24"/>
  <c r="J24"/>
  <c r="I24"/>
  <c r="H24"/>
  <c r="H38" s="1"/>
  <c r="F24"/>
  <c r="E24"/>
  <c r="D24"/>
  <c r="C24"/>
  <c r="C38" s="1"/>
  <c r="L23"/>
  <c r="G23"/>
  <c r="L22"/>
  <c r="G22"/>
  <c r="L21"/>
  <c r="G21"/>
  <c r="K19"/>
  <c r="J19"/>
  <c r="I19"/>
  <c r="H19"/>
  <c r="G19"/>
  <c r="L18"/>
  <c r="G18"/>
  <c r="K17"/>
  <c r="J17"/>
  <c r="I17"/>
  <c r="H17"/>
  <c r="F17"/>
  <c r="F20" s="1"/>
  <c r="E17"/>
  <c r="E20" s="1"/>
  <c r="D17"/>
  <c r="D20" s="1"/>
  <c r="C17"/>
  <c r="L16"/>
  <c r="G16"/>
  <c r="L15"/>
  <c r="G15"/>
  <c r="L14"/>
  <c r="G14"/>
  <c r="L13"/>
  <c r="G13"/>
  <c r="L12"/>
  <c r="G12"/>
  <c r="L11"/>
  <c r="G11"/>
  <c r="L10"/>
  <c r="G10"/>
  <c r="F28" i="2"/>
  <c r="E28"/>
  <c r="D28"/>
  <c r="G28" s="1"/>
  <c r="M42" i="3" l="1"/>
  <c r="O42" s="1"/>
  <c r="O41"/>
  <c r="K42" i="8"/>
  <c r="K46" s="1"/>
  <c r="N35"/>
  <c r="K16" i="10"/>
  <c r="I17"/>
  <c r="K17" s="1"/>
  <c r="N42" i="8"/>
  <c r="N46" s="1"/>
  <c r="J42"/>
  <c r="J46" s="1"/>
  <c r="C46"/>
  <c r="C42"/>
  <c r="C55" i="7"/>
  <c r="F23"/>
  <c r="G55"/>
  <c r="J23"/>
  <c r="F47"/>
  <c r="J18"/>
  <c r="J68"/>
  <c r="C72"/>
  <c r="F72" s="1"/>
  <c r="F27"/>
  <c r="F13" i="4"/>
  <c r="F15" s="1"/>
  <c r="F37" s="1"/>
  <c r="C32" i="5"/>
  <c r="F32" s="1"/>
  <c r="C37"/>
  <c r="C44" s="1"/>
  <c r="J37"/>
  <c r="K32"/>
  <c r="N15"/>
  <c r="O15" s="1"/>
  <c r="G43"/>
  <c r="J43" s="1"/>
  <c r="J42"/>
  <c r="F37"/>
  <c r="F44" s="1"/>
  <c r="N43"/>
  <c r="J15"/>
  <c r="J20"/>
  <c r="G32"/>
  <c r="J32" s="1"/>
  <c r="J34"/>
  <c r="J41"/>
  <c r="N41"/>
  <c r="N42"/>
  <c r="F41"/>
  <c r="F42" s="1"/>
  <c r="F43" s="1"/>
  <c r="C37" i="4"/>
  <c r="C44" s="1"/>
  <c r="C32"/>
  <c r="F32" s="1"/>
  <c r="G43"/>
  <c r="J43" s="1"/>
  <c r="J42"/>
  <c r="G36"/>
  <c r="J36" s="1"/>
  <c r="G37"/>
  <c r="F41"/>
  <c r="F42" s="1"/>
  <c r="F43" s="1"/>
  <c r="G22"/>
  <c r="J22" s="1"/>
  <c r="G32"/>
  <c r="J32" s="1"/>
  <c r="J41"/>
  <c r="F38" i="3"/>
  <c r="F39" s="1"/>
  <c r="F41" s="1"/>
  <c r="F42" s="1"/>
  <c r="K38"/>
  <c r="G17"/>
  <c r="L17"/>
  <c r="I20"/>
  <c r="L20" s="1"/>
  <c r="E38"/>
  <c r="E39" s="1"/>
  <c r="E41" s="1"/>
  <c r="E42" s="1"/>
  <c r="J38"/>
  <c r="K20"/>
  <c r="D38"/>
  <c r="D39" s="1"/>
  <c r="D41" s="1"/>
  <c r="D42" s="1"/>
  <c r="I38"/>
  <c r="L38" s="1"/>
  <c r="H20"/>
  <c r="H39" s="1"/>
  <c r="L19"/>
  <c r="G27"/>
  <c r="L27"/>
  <c r="G32"/>
  <c r="L32"/>
  <c r="J20"/>
  <c r="G34"/>
  <c r="L34"/>
  <c r="G37"/>
  <c r="L37"/>
  <c r="L24"/>
  <c r="C20"/>
  <c r="G24"/>
  <c r="K39" l="1"/>
  <c r="K41" s="1"/>
  <c r="K42" s="1"/>
  <c r="G73" i="7"/>
  <c r="J55"/>
  <c r="C73"/>
  <c r="F55"/>
  <c r="K37" i="5"/>
  <c r="N32"/>
  <c r="O32" s="1"/>
  <c r="G44"/>
  <c r="J44" s="1"/>
  <c r="J37" i="4"/>
  <c r="G44"/>
  <c r="J44" s="1"/>
  <c r="F44"/>
  <c r="G38" i="3"/>
  <c r="J39"/>
  <c r="J41" s="1"/>
  <c r="J42" s="1"/>
  <c r="I39"/>
  <c r="I41" s="1"/>
  <c r="I42" s="1"/>
  <c r="C39"/>
  <c r="C41" s="1"/>
  <c r="C42" s="1"/>
  <c r="G20"/>
  <c r="H41"/>
  <c r="G78" i="7" l="1"/>
  <c r="J78" s="1"/>
  <c r="J73"/>
  <c r="F73"/>
  <c r="C78"/>
  <c r="F78" s="1"/>
  <c r="K44" i="5"/>
  <c r="N44" s="1"/>
  <c r="N37"/>
  <c r="O37" s="1"/>
  <c r="G39" i="3"/>
  <c r="G41" s="1"/>
  <c r="G42" s="1"/>
  <c r="L39"/>
  <c r="L41"/>
  <c r="H42"/>
  <c r="L42" s="1"/>
  <c r="E20" i="2" l="1"/>
  <c r="F20"/>
  <c r="D18"/>
  <c r="F91" i="18" l="1"/>
  <c r="O91" s="1"/>
  <c r="F92"/>
  <c r="F99" s="1"/>
  <c r="O99" s="1"/>
  <c r="O92" l="1"/>
</calcChain>
</file>

<file path=xl/sharedStrings.xml><?xml version="1.0" encoding="utf-8"?>
<sst xmlns="http://schemas.openxmlformats.org/spreadsheetml/2006/main" count="1999" uniqueCount="593">
  <si>
    <t>1. melléklet a 10/2021.(IX.29.) önkormányzati rendelethez</t>
  </si>
  <si>
    <t>Lövő Község Önkormányzatának  2021. évi költségvetése</t>
  </si>
  <si>
    <t xml:space="preserve">Az egységes rovatrend szerint a kiemelt kiadási és bevételi jogcímek (Ft) </t>
  </si>
  <si>
    <t>Rovat</t>
  </si>
  <si>
    <t>Eredeti ei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</si>
  <si>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</si>
  <si>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</si>
  <si>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</si>
  <si>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</si>
  <si>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</si>
  <si>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</si>
  <si>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</si>
  <si>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</si>
  <si>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</si>
  <si>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</si>
  <si>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</si>
  <si>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</si>
  <si>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 Felhalmozási célú támogatások államháztartáson belülről</t>
  </si>
  <si>
    <t>B3. Közhatalmi bevételek</t>
  </si>
  <si>
    <t>B4. Működési bevételek</t>
  </si>
  <si>
    <t>B5 Felhalmozási bevételek</t>
  </si>
  <si>
    <t xml:space="preserve">B1-B7 Költségveetési bevételek </t>
  </si>
  <si>
    <t>B8. Finanszírozási bevételek</t>
  </si>
  <si>
    <t>BEVÉTELEK ÖSSZESEN (B1-8)</t>
  </si>
  <si>
    <t>Módosított ei. 2021. 06.30.</t>
  </si>
  <si>
    <t>Módosított ei.  2021.12.31.</t>
  </si>
  <si>
    <t>Lövő</t>
  </si>
  <si>
    <t>KÖH</t>
  </si>
  <si>
    <t>ovi</t>
  </si>
  <si>
    <t>Módosított ei. 2021.12.31.</t>
  </si>
  <si>
    <t>Lövő Község Önkormányzata 2021. évi költségvetése</t>
  </si>
  <si>
    <t>Kiadások ( Ft)</t>
  </si>
  <si>
    <t>KÖLTSÉGVETÉSI SZERVEK ELŐIRÁNYZATAI</t>
  </si>
  <si>
    <t>Rovat megnevezése</t>
  </si>
  <si>
    <t>Rovat-szám</t>
  </si>
  <si>
    <t>Eredeti előirányzat</t>
  </si>
  <si>
    <t xml:space="preserve">Lövői KÖH eredeti ei. </t>
  </si>
  <si>
    <t xml:space="preserve">Lövői Napsugár Óvoda </t>
  </si>
  <si>
    <t>Kötelező feladatra</t>
  </si>
  <si>
    <t>Államig. Feladatra</t>
  </si>
  <si>
    <t>ÖSSZESEN</t>
  </si>
  <si>
    <t xml:space="preserve">Lövői KÖH </t>
  </si>
  <si>
    <t>Államig. feladatra</t>
  </si>
  <si>
    <t>Törvény szerinti illetmények, munkabérek</t>
  </si>
  <si>
    <t>K1101</t>
  </si>
  <si>
    <t>Céljuttatás, projektprémium</t>
  </si>
  <si>
    <t>K1103</t>
  </si>
  <si>
    <t>Készenléti, ügyeleti, helyettesítési díj, túlóra, túlszolgálat</t>
  </si>
  <si>
    <t>K1104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</si>
  <si>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</si>
  <si>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</si>
  <si>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</si>
  <si>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</si>
  <si>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</si>
  <si>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</si>
  <si>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</si>
  <si>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</si>
  <si>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 xml:space="preserve">Foglalkoztatottak személyi juttatásai </t>
  </si>
  <si>
    <t>K11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</si>
  <si>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</si>
  <si>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</si>
  <si>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</si>
  <si>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</si>
  <si>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</si>
  <si>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</si>
  <si>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</si>
  <si>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</si>
  <si>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</si>
  <si>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</si>
  <si>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</si>
  <si>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</si>
  <si>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</si>
  <si>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</si>
  <si>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</si>
  <si>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</si>
  <si>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</si>
  <si>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</si>
  <si>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</si>
  <si>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</si>
  <si>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</si>
  <si>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</si>
  <si>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</si>
  <si>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</si>
  <si>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</si>
  <si>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</si>
  <si>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</si>
  <si>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</si>
  <si>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</si>
  <si>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</si>
  <si>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</si>
  <si>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</si>
  <si>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</si>
  <si>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</si>
  <si>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</si>
  <si>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</si>
  <si>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</si>
  <si>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</si>
  <si>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</si>
  <si>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</si>
  <si>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</si>
  <si>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</si>
  <si>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Működési költségvetés előirányzat csoport</t>
  </si>
  <si>
    <t xml:space="preserve">Felhalmozási költségvetés előirányzat csoport </t>
  </si>
  <si>
    <t xml:space="preserve">Költségvetési kiadások </t>
  </si>
  <si>
    <t>K1-K8</t>
  </si>
  <si>
    <t>Módosított előirányzat 2021.12.31.</t>
  </si>
  <si>
    <t>Összesen</t>
  </si>
  <si>
    <t xml:space="preserve">Kötelező feladatra </t>
  </si>
  <si>
    <t>Módosított előirányzat 2021.06. 30.</t>
  </si>
  <si>
    <t>2. melléklet a 10/2021.(IX.29.) önkormányzati rendelethez</t>
  </si>
  <si>
    <t>Bevételek ( Ft)</t>
  </si>
  <si>
    <t>ÖNKORMÁNYZAT ÉS KÖLTSÉGVETÉSI SZERVEI ELŐIRÁNYZATA MINDÖSSZESEN</t>
  </si>
  <si>
    <t>Rovat-
szám</t>
  </si>
  <si>
    <t xml:space="preserve">Eredeti előirányzat </t>
  </si>
  <si>
    <t>Módosított előirányzat 06.30.</t>
  </si>
  <si>
    <t xml:space="preserve">Kötelező feladatok </t>
  </si>
  <si>
    <t xml:space="preserve">Önként vállalt feladatok </t>
  </si>
  <si>
    <t xml:space="preserve">Államigazgatási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</si>
  <si>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</si>
  <si>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</si>
  <si>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</si>
  <si>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</si>
  <si>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</si>
  <si>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</si>
  <si>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</si>
  <si>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</si>
  <si>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Működési c. költségvetési tzámogatások és kiegészítő támogatások </t>
  </si>
  <si>
    <t>B115</t>
  </si>
  <si>
    <t>B116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</si>
  <si>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</si>
  <si>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</si>
  <si>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</si>
  <si>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</si>
  <si>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</si>
  <si>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</si>
  <si>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</si>
  <si>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</si>
  <si>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</si>
  <si>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</si>
  <si>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</si>
  <si>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</si>
  <si>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</si>
  <si>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</si>
  <si>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</si>
  <si>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</si>
  <si>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</si>
  <si>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</si>
  <si>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</si>
  <si>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</si>
  <si>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</si>
  <si>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</si>
  <si>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</si>
  <si>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</si>
  <si>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</si>
  <si>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</si>
  <si>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</t>
  </si>
  <si>
    <t>B408</t>
  </si>
  <si>
    <t>Biztosító által fizetett kártérítés</t>
  </si>
  <si>
    <t>B410</t>
  </si>
  <si>
    <t xml:space="preserve">Egyéb működési bevételek </t>
  </si>
  <si>
    <t>B411</t>
  </si>
  <si>
    <t xml:space="preserve">Működési bevételek </t>
  </si>
  <si>
    <t>B4</t>
  </si>
  <si>
    <t>Ingatlanok értékesítése</t>
  </si>
  <si>
    <t>B52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</si>
  <si>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</si>
  <si>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</si>
  <si>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</si>
  <si>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</si>
  <si>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</si>
  <si>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</si>
  <si>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</si>
  <si>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</si>
  <si>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</si>
  <si>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</si>
  <si>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</si>
  <si>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</si>
  <si>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Belföldi finanszírozás bevételei </t>
  </si>
  <si>
    <t>B81</t>
  </si>
  <si>
    <t xml:space="preserve">Finanszírozási bevételek </t>
  </si>
  <si>
    <t>B8</t>
  </si>
  <si>
    <t xml:space="preserve">Lövő Önkorm. </t>
  </si>
  <si>
    <t>Óvoda</t>
  </si>
  <si>
    <t xml:space="preserve">Összesen </t>
  </si>
  <si>
    <t>Kötelező feladat</t>
  </si>
  <si>
    <t xml:space="preserve">Elszámolásból adódó bevételek </t>
  </si>
  <si>
    <t>Egyéb felhalmozási célúő taámogatások bevételei áh. belülről</t>
  </si>
  <si>
    <t>Felhalmozási célú támogatások áh. belülről</t>
  </si>
  <si>
    <t>B2</t>
  </si>
  <si>
    <t>B25</t>
  </si>
  <si>
    <t>Államigazgatási feladatok</t>
  </si>
  <si>
    <t>Módosított előirányzat 2021. 06.30.</t>
  </si>
  <si>
    <t>3. melléklet a 10/2021.(IX.29.) önkormányzati rendelethez</t>
  </si>
  <si>
    <t>Kiadások  ( Ft)</t>
  </si>
  <si>
    <t xml:space="preserve">ÖNKORMÁNYZAT ÉS KÖLTSÉGVETÉSI SZERVEI ELŐIRÁNYZATA ÖSSZESEN </t>
  </si>
  <si>
    <t xml:space="preserve">Önként vállalt feladat </t>
  </si>
  <si>
    <t>Államigazgatási feladat</t>
  </si>
  <si>
    <t xml:space="preserve">Céljuttatás, projektprémium </t>
  </si>
  <si>
    <t>Választott tisztségviselők juttatásai</t>
  </si>
  <si>
    <t>K121</t>
  </si>
  <si>
    <t>Egyéb külső személyi juttatások</t>
  </si>
  <si>
    <t>K123</t>
  </si>
  <si>
    <t>Vásárolt élelmezés</t>
  </si>
  <si>
    <t>K332</t>
  </si>
  <si>
    <t>Bérleti és lízing díjak</t>
  </si>
  <si>
    <t>K333</t>
  </si>
  <si>
    <t>Közvetített szolgáltatások</t>
  </si>
  <si>
    <t>K335</t>
  </si>
  <si>
    <t xml:space="preserve">Fizetendő általános forgalmi adó </t>
  </si>
  <si>
    <t>K352</t>
  </si>
  <si>
    <t xml:space="preserve">Kamatkiadások </t>
  </si>
  <si>
    <t>K353</t>
  </si>
  <si>
    <t xml:space="preserve">Egyéb pénzügyi műveletek kiadásai </t>
  </si>
  <si>
    <t>K354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</si>
  <si>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</si>
  <si>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</si>
  <si>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</si>
  <si>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</si>
  <si>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</si>
  <si>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</si>
  <si>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</si>
  <si>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</si>
  <si>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</si>
  <si>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</si>
  <si>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</si>
  <si>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K5131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</si>
  <si>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</si>
  <si>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</si>
  <si>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</si>
  <si>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</si>
  <si>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</si>
  <si>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</si>
  <si>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</si>
  <si>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</si>
  <si>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</si>
  <si>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</si>
  <si>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</si>
  <si>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</si>
  <si>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</si>
  <si>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</si>
  <si>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</si>
  <si>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</si>
  <si>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</si>
  <si>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</si>
  <si>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</si>
  <si>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</si>
  <si>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</si>
  <si>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</si>
  <si>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</si>
  <si>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</si>
  <si>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</si>
  <si>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</si>
  <si>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</si>
  <si>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</si>
  <si>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 államháztartáson belülre</t>
  </si>
  <si>
    <t>K84</t>
  </si>
  <si>
    <t xml:space="preserve">Egyéb felhalmozási célú támogatások államháztartáson kívülre </t>
  </si>
  <si>
    <t>K89</t>
  </si>
  <si>
    <t xml:space="preserve">Egyéb felhalmozási célú kiadások </t>
  </si>
  <si>
    <t>K8</t>
  </si>
  <si>
    <t>Belföldi értékpapírok kiadásai</t>
  </si>
  <si>
    <t>K912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</si>
  <si>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</si>
  <si>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</si>
  <si>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</si>
  <si>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</si>
  <si>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</si>
  <si>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</si>
  <si>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Lövő Község</t>
  </si>
  <si>
    <t>Napsugár Óvoda</t>
  </si>
  <si>
    <t>Módosított előirányzat 2021. 06. 30.</t>
  </si>
  <si>
    <t>ÖNKORMÁNYZATI ELŐIRÁNYZATOK</t>
  </si>
  <si>
    <t>kötelező feladatok</t>
  </si>
  <si>
    <t>önként vállalt feladatok</t>
  </si>
  <si>
    <t xml:space="preserve">államigazgatási feladatok </t>
  </si>
  <si>
    <t xml:space="preserve">Működési célú költségvetési támogatások és kiegészítő támogatások </t>
  </si>
  <si>
    <t xml:space="preserve">Bevételek előző évi elszámolásból </t>
  </si>
  <si>
    <t>Kamatbevételek</t>
  </si>
  <si>
    <t>Egyéb működési bevételek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</si>
  <si>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</si>
  <si>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</si>
  <si>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</si>
  <si>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</si>
  <si>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</si>
  <si>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</si>
  <si>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Egyéb felhalmozási célú támogatások bevételei áh. belülről </t>
  </si>
  <si>
    <t xml:space="preserve">Felhalmozási célú támogatások áh. belülről </t>
  </si>
  <si>
    <t>Államigazgatási feladatokra</t>
  </si>
  <si>
    <t>Bevételek (Ft)</t>
  </si>
  <si>
    <t>Lövői Közös Önkormányzati Hivatal</t>
  </si>
  <si>
    <t>Központi, irányító szervi támogatás</t>
  </si>
  <si>
    <t>B816</t>
  </si>
  <si>
    <t xml:space="preserve">állami (államigazgatási) feladatok </t>
  </si>
  <si>
    <t xml:space="preserve">Készenléti, ügyeleti, helyettesítési díj, túlóra, túlszolgálat </t>
  </si>
  <si>
    <t xml:space="preserve">Kanatkiadások </t>
  </si>
  <si>
    <t>K513</t>
  </si>
  <si>
    <t>Egyéb felhalmozási célú támogatások államháztartáson belülre</t>
  </si>
  <si>
    <t>Forgatási célú belföldi értékpapírok vásárlása</t>
  </si>
  <si>
    <t>K9121</t>
  </si>
  <si>
    <t xml:space="preserve">Belföldi értékpapírok kiadásai </t>
  </si>
  <si>
    <t>Központi, irányító szervi támogatások folyósítása</t>
  </si>
  <si>
    <t>K915</t>
  </si>
  <si>
    <t xml:space="preserve"> </t>
  </si>
  <si>
    <t xml:space="preserve">állami (államig.) feladatok </t>
  </si>
  <si>
    <t>Módosított előirányzat 2021. 12. 31.</t>
  </si>
  <si>
    <t>Lövő Község Önkormányzata 2021. évi költségvetése (Ft)</t>
  </si>
  <si>
    <t>Befektetési célú belföldi értékpapírok vásásrlása</t>
  </si>
  <si>
    <t>K9122</t>
  </si>
  <si>
    <t>Beruházások és felújítások ( Ft)</t>
  </si>
  <si>
    <t xml:space="preserve">Eredeti előirányzatok </t>
  </si>
  <si>
    <t xml:space="preserve">Lövő Község Önkorm. </t>
  </si>
  <si>
    <t>Lövői Közös Önk. Hivatal</t>
  </si>
  <si>
    <t>Lövői Napsugár Óvoda</t>
  </si>
  <si>
    <t>MINDÖSSZESEN</t>
  </si>
  <si>
    <t>Lövő Község Önkorm.</t>
  </si>
  <si>
    <t xml:space="preserve">Lövői Közös Önk.Hiv. </t>
  </si>
  <si>
    <t>Mindösszesen</t>
  </si>
  <si>
    <t>0146/28. hr.sz-ú "vízmű telephely" megvásárlása</t>
  </si>
  <si>
    <t>Horváth Ferenc utca közművesítés</t>
  </si>
  <si>
    <t>Horváth F. utca 2 db belterületi murvás út kialakítása</t>
  </si>
  <si>
    <t xml:space="preserve">Horváth Ferenc utca járda </t>
  </si>
  <si>
    <t>Völcsej-Lövő kerékpárút</t>
  </si>
  <si>
    <t>Kert utca út kialakítás, terület vásárlás</t>
  </si>
  <si>
    <t xml:space="preserve">Soproni Vízmá Zrt.által végzett és számlázott beruhzázás szerződés szerint </t>
  </si>
  <si>
    <t>0179/49 ipari terület közművesítése (E.ON)</t>
  </si>
  <si>
    <t xml:space="preserve">Ingatlanok beszerzése, létesítése </t>
  </si>
  <si>
    <t>Informatikai fejlesztés- kültéri kamerarendszer fejlesztése</t>
  </si>
  <si>
    <t>Laptop beszerzés (pm.hiv.)</t>
  </si>
  <si>
    <t xml:space="preserve">Falugondnoki szolgálat ellátásához személygépkocsi beszerzés </t>
  </si>
  <si>
    <t xml:space="preserve">Soproni Vízmű Zrt.által végzett és számlázott beruházás szerződés szerint </t>
  </si>
  <si>
    <t>Udvari tároló (bölcsőde udvar)</t>
  </si>
  <si>
    <t xml:space="preserve">Lemezszekrény és íróasztal (pm. hivatal) </t>
  </si>
  <si>
    <t xml:space="preserve">Iratszekrény (védőnői szolgálat) </t>
  </si>
  <si>
    <t xml:space="preserve">Hunyadi u. 1. A  lakás felújítás </t>
  </si>
  <si>
    <t>Széchenyi u. GYSEV tulajdonú út felújítás</t>
  </si>
  <si>
    <t>Ingatlanok felújítása: Fő u. 188. napközi épület felújítása</t>
  </si>
  <si>
    <t>Ingatlanok felújítása:Polgárőr iroda tetőcseréje</t>
  </si>
  <si>
    <t xml:space="preserve">Ingatlanok felújítása: Fő u. 189. felújítás </t>
  </si>
  <si>
    <t xml:space="preserve">Járda felújítás </t>
  </si>
  <si>
    <t>Lövői köztemető kavicsos út létesítése</t>
  </si>
  <si>
    <t>Módosított előirányzat 2021. 12.31.</t>
  </si>
  <si>
    <t>Általános- és céltartalékok ( Ft)</t>
  </si>
  <si>
    <t>Módosított előirányzat</t>
  </si>
  <si>
    <t xml:space="preserve">Lövői Közös Önk. Hiv. </t>
  </si>
  <si>
    <t>Általános tartalékok</t>
  </si>
  <si>
    <t>Céltartalékok-</t>
  </si>
  <si>
    <t>Lakosságnak juttatott támogatások, szociális, rászorultsági jellegű ellátások ( Ft)</t>
  </si>
  <si>
    <t>Megnevezés</t>
  </si>
  <si>
    <t>Eredeti ei.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</si>
  <si>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</si>
  <si>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</si>
  <si>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</si>
  <si>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</si>
  <si>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</si>
  <si>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( ápolási díj )ápolási támogatás  </t>
  </si>
  <si>
    <t>helyi megállapítású( közgyógyellátás) települési gyógyszertámogatás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</si>
  <si>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</si>
  <si>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</si>
  <si>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</si>
  <si>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</si>
  <si>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</si>
  <si>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</si>
  <si>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</si>
  <si>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</si>
  <si>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</si>
  <si>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</si>
  <si>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</si>
  <si>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</si>
  <si>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</si>
  <si>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</si>
  <si>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</si>
  <si>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</si>
  <si>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</si>
  <si>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</si>
  <si>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Települési létfenntartási támogatás</t>
  </si>
  <si>
    <t xml:space="preserve">temetési segély </t>
  </si>
  <si>
    <t>egyéb, az önkormányzat rendeletében megállapított juttatás (újszülöttek támog.)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</si>
  <si>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</si>
  <si>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</si>
  <si>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</si>
  <si>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</si>
  <si>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</si>
  <si>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</si>
  <si>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</si>
  <si>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</si>
  <si>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Módosított ei. 2021. 12. 31.</t>
  </si>
  <si>
    <t>Támogatások, kölcsönök nyújtása és törlesztése (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</si>
  <si>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</si>
  <si>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</si>
  <si>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</si>
  <si>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</si>
  <si>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</si>
  <si>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</si>
  <si>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</si>
  <si>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</si>
  <si>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</si>
  <si>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</si>
  <si>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</si>
  <si>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</si>
  <si>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</si>
  <si>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</si>
  <si>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</si>
  <si>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</si>
  <si>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</si>
  <si>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kormányok és nemzetközi szervezetek részére</t>
  </si>
  <si>
    <t>egyéb külföldiek részére</t>
  </si>
  <si>
    <t>,</t>
  </si>
  <si>
    <t>Európai Unió  részére</t>
  </si>
  <si>
    <t xml:space="preserve">Egyéb működési célú támogatások államháztartáson kívülre </t>
  </si>
  <si>
    <t xml:space="preserve">Egyéb felhalmozási célú támogatások államháztartáson belülre </t>
  </si>
  <si>
    <t>Támogatások, kölcsönök bevételei ( Ft)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</si>
  <si>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</si>
  <si>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</si>
  <si>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</si>
  <si>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</si>
  <si>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</si>
  <si>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</si>
  <si>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</si>
  <si>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</si>
  <si>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</si>
  <si>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</si>
  <si>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</si>
  <si>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</si>
  <si>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</si>
  <si>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</si>
  <si>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</si>
  <si>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</si>
  <si>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</si>
  <si>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</si>
  <si>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</si>
  <si>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</si>
  <si>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</si>
  <si>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</si>
  <si>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</si>
  <si>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</si>
  <si>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</si>
  <si>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</si>
  <si>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</si>
  <si>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</si>
  <si>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</si>
  <si>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</si>
  <si>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</si>
  <si>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</si>
  <si>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</si>
  <si>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</si>
  <si>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</si>
  <si>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</si>
  <si>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</si>
  <si>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</si>
  <si>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</si>
  <si>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</si>
  <si>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</si>
  <si>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</si>
  <si>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</si>
  <si>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</si>
  <si>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</si>
  <si>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</si>
  <si>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</si>
  <si>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</si>
  <si>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</si>
  <si>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</si>
  <si>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</si>
  <si>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</si>
  <si>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</si>
  <si>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</si>
  <si>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</si>
  <si>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</si>
  <si>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</si>
  <si>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</si>
  <si>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</si>
  <si>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</si>
  <si>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</si>
  <si>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</si>
  <si>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</si>
  <si>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</si>
  <si>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Előirányzat felhasználási terv ( Ft)</t>
  </si>
  <si>
    <t>ÖNKORMÁNYZATI  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</si>
  <si>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</si>
  <si>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</si>
  <si>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</si>
  <si>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</si>
  <si>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</si>
  <si>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</si>
  <si>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</si>
  <si>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</si>
  <si>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</si>
  <si>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</si>
  <si>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</si>
  <si>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</si>
  <si>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pénzügyi műveletek kiadásai</t>
  </si>
  <si>
    <t>Működési célú központosított előirányzatok</t>
  </si>
  <si>
    <t>Előző évi elszámolásból adódó bevétel</t>
  </si>
  <si>
    <t>Egyéb pénzügyi műveletek bevételei</t>
  </si>
  <si>
    <t xml:space="preserve">Egyéb felhalmozási célú támogatások bevételei áh. Belülről </t>
  </si>
  <si>
    <t xml:space="preserve">Felhalmozási célú támogatások áh. Belülről </t>
  </si>
  <si>
    <t xml:space="preserve">B2 </t>
  </si>
  <si>
    <t>ÖNKORMÁNYZAT ÉS KÖLTSÉGVETÉSI  SZERVEI  ELŐIRÁNYZATA MINDÖSSZESEN</t>
  </si>
  <si>
    <t>Lakhatási támogatások</t>
  </si>
  <si>
    <t>K1111</t>
  </si>
  <si>
    <t>Szociális támogatások</t>
  </si>
  <si>
    <t>K1112</t>
  </si>
  <si>
    <t>Árubeszerzés</t>
  </si>
  <si>
    <t>K313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</si>
  <si>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</si>
  <si>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</si>
  <si>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</si>
  <si>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</si>
  <si>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</si>
  <si>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</si>
  <si>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</si>
  <si>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</si>
  <si>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</si>
  <si>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</si>
  <si>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Egyéb felhalmozási célú támogatás államháztrtáson belülre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</si>
  <si>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</si>
  <si>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</si>
  <si>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</si>
  <si>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</si>
  <si>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</si>
  <si>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</si>
  <si>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</si>
  <si>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</si>
  <si>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</si>
  <si>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</si>
  <si>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</si>
  <si>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</si>
  <si>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</si>
  <si>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</si>
  <si>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Helyi önkormányzatok kiegészítő támogatásai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</si>
  <si>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</si>
  <si>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</si>
  <si>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</si>
  <si>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</si>
  <si>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igénybevétele államháztartáson belülről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</si>
  <si>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</si>
  <si>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</si>
  <si>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</si>
  <si>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</si>
  <si>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</si>
  <si>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>Áru- és készletértékesítés ellenértéke</t>
  </si>
  <si>
    <t>B401</t>
  </si>
  <si>
    <t>Immateriális javak értékesítése</t>
  </si>
  <si>
    <t>B51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</si>
  <si>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</si>
  <si>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</si>
  <si>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</si>
  <si>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</si>
  <si>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</si>
  <si>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</si>
  <si>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</si>
  <si>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</si>
  <si>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</si>
  <si>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</si>
  <si>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</si>
  <si>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</si>
  <si>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</si>
  <si>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</si>
  <si>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</si>
  <si>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</si>
  <si>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</si>
  <si>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</si>
  <si>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>Államháztartáson belüli megelőlegezések</t>
  </si>
  <si>
    <t>B814</t>
  </si>
  <si>
    <t>Államháztartáson belüli megelőlegezések törlesztése</t>
  </si>
  <si>
    <t>B815</t>
  </si>
  <si>
    <t>Betétek megszüntetése</t>
  </si>
  <si>
    <t>B817</t>
  </si>
  <si>
    <t>Központi költségvetés sajátos finanszírozási bevételei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</si>
  <si>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</si>
  <si>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</si>
  <si>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</si>
  <si>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</si>
  <si>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</si>
  <si>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</si>
  <si>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</si>
  <si>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</si>
  <si>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</si>
  <si>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Felhalmoztási célú támogatások áh. belülről</t>
  </si>
  <si>
    <t>1. melléklet a 15/2021.(XII.28.) önkormányzati rendelethez</t>
  </si>
  <si>
    <t>2. melléklet a 15/2021.(XII.28.) önkormányzati rendelethez</t>
  </si>
  <si>
    <t>3. melléklet a 15/2021.(XII.28.) önkormányzati rendelethez</t>
  </si>
  <si>
    <t>4.1. melléklet a 15/2021.(XII.28.) önkormányzati rendelethez</t>
  </si>
  <si>
    <t>4.2. melléklet a  15/2021.(XII.28.)  önkormányzati rendelethez</t>
  </si>
  <si>
    <t>5.1. melléklet a 15/2021.(XII.28. ) önkormányzati rendelethez</t>
  </si>
  <si>
    <t>5.2. melléklet a 15/2021.(XII.28. ) önkormányzati rendelethez</t>
  </si>
  <si>
    <t>7. melléklet a 15/2021.(XII.28.)  önkormányzati rendelethez</t>
  </si>
  <si>
    <t>12. melléklet a 15/2021.(XII.28. )  önkormányzati rendelethez</t>
  </si>
  <si>
    <t>12. melléklet a  15/2021.(XII.15.)  önkormányzati rendelethez</t>
  </si>
  <si>
    <t>11. melléklet a  15/2021.(XII.28.)  önkormányzati rendelethez</t>
  </si>
  <si>
    <t>10. melléklet a 15/2021.(XII.28.)  önkormányzati rendelethez</t>
  </si>
  <si>
    <t>9. melléklet a 15/2021.(XII.28.)  önkormányzati rendelethez</t>
  </si>
  <si>
    <t>8. melléklet a  15/2021.(XII.28. )  önkormányzati rendelethez</t>
  </si>
  <si>
    <t>6. melléklet a 15/2021.(XII.28.) 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</si>
</sst>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\ ##########"/>
    <numFmt numFmtId="166" formatCode="0__"/>
    <numFmt numFmtId="167" formatCode="[$-40E]yyyy/\ mmmm;@"/>
  </numFmts>
  <fonts count="9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u/>
      <sz val="9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 val="singleAccounting"/>
      <sz val="11"/>
      <color theme="1"/>
      <name val="Times New Roman"/>
      <family val="1"/>
      <charset val="238"/>
    </font>
    <font>
      <b/>
      <u val="singleAccounting"/>
      <sz val="11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Arial"/>
      <family val="2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9"/>
      <color indexed="8"/>
      <name val="Arial"/>
      <family val="2"/>
      <charset val="238"/>
    </font>
    <font>
      <b/>
      <sz val="12"/>
      <color indexed="8"/>
      <name val="Bookman Old Style"/>
      <family val="1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2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i/>
      <sz val="10"/>
      <color theme="1"/>
      <name val="Bookman Old Style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b/>
      <i/>
      <u/>
      <sz val="9"/>
      <color theme="1"/>
      <name val="Bookman Old Style"/>
      <family val="1"/>
      <charset val="238"/>
    </font>
    <font>
      <b/>
      <i/>
      <u/>
      <sz val="10"/>
      <color theme="1"/>
      <name val="Calibri"/>
      <family val="2"/>
      <charset val="238"/>
      <scheme val="minor"/>
    </font>
    <font>
      <sz val="8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sz val="8"/>
      <color indexed="8"/>
      <name val="Arial Unicode MS"/>
      <family val="2"/>
      <charset val="238"/>
    </font>
    <font>
      <b/>
      <i/>
      <sz val="8"/>
      <color indexed="8"/>
      <name val="Bookman Old Style"/>
      <family val="1"/>
      <charset val="238"/>
    </font>
    <font>
      <sz val="8"/>
      <color theme="1"/>
      <name val="Calibri"/>
      <family val="2"/>
      <charset val="238"/>
      <scheme val="minor"/>
    </font>
    <font>
      <i/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/>
    <xf numFmtId="0" fontId="6" fillId="0" borderId="0" xfId="0" applyFont="1"/>
    <xf numFmtId="0" fontId="8" fillId="0" borderId="8" xfId="0" applyFont="1" applyBorder="1"/>
    <xf numFmtId="3" fontId="7" fillId="0" borderId="7" xfId="0" applyNumberFormat="1" applyFont="1" applyBorder="1"/>
    <xf numFmtId="3" fontId="7" fillId="0" borderId="9" xfId="0" applyNumberFormat="1" applyFont="1" applyBorder="1"/>
    <xf numFmtId="0" fontId="8" fillId="0" borderId="11" xfId="0" applyFont="1" applyBorder="1"/>
    <xf numFmtId="3" fontId="7" fillId="0" borderId="10" xfId="0" applyNumberFormat="1" applyFont="1" applyBorder="1"/>
    <xf numFmtId="3" fontId="7" fillId="0" borderId="12" xfId="0" applyNumberFormat="1" applyFont="1" applyBorder="1"/>
    <xf numFmtId="0" fontId="7" fillId="0" borderId="11" xfId="0" applyFont="1" applyBorder="1"/>
    <xf numFmtId="0" fontId="7" fillId="2" borderId="11" xfId="0" applyFont="1" applyFill="1" applyBorder="1"/>
    <xf numFmtId="3" fontId="7" fillId="2" borderId="10" xfId="0" applyNumberFormat="1" applyFont="1" applyFill="1" applyBorder="1"/>
    <xf numFmtId="0" fontId="3" fillId="2" borderId="0" xfId="0" applyFont="1" applyFill="1"/>
    <xf numFmtId="0" fontId="3" fillId="0" borderId="0" xfId="0" applyFont="1" applyBorder="1"/>
    <xf numFmtId="3" fontId="7" fillId="2" borderId="5" xfId="0" applyNumberFormat="1" applyFont="1" applyFill="1" applyBorder="1"/>
    <xf numFmtId="3" fontId="7" fillId="0" borderId="13" xfId="0" applyNumberFormat="1" applyFont="1" applyBorder="1"/>
    <xf numFmtId="0" fontId="3" fillId="0" borderId="0" xfId="0" applyFont="1" applyAlignment="1">
      <alignment horizontal="center"/>
    </xf>
    <xf numFmtId="3" fontId="0" fillId="0" borderId="0" xfId="0" applyNumberFormat="1"/>
    <xf numFmtId="3" fontId="7" fillId="0" borderId="0" xfId="0" applyNumberFormat="1" applyFont="1" applyFill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3" fontId="7" fillId="0" borderId="19" xfId="0" applyNumberFormat="1" applyFont="1" applyBorder="1"/>
    <xf numFmtId="3" fontId="7" fillId="0" borderId="10" xfId="0" applyNumberFormat="1" applyFont="1" applyFill="1" applyBorder="1"/>
    <xf numFmtId="0" fontId="3" fillId="0" borderId="0" xfId="0" applyFont="1"/>
    <xf numFmtId="0" fontId="8" fillId="0" borderId="0" xfId="0" applyFont="1"/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/>
    </xf>
    <xf numFmtId="164" fontId="16" fillId="0" borderId="17" xfId="2" applyNumberFormat="1" applyFont="1" applyBorder="1"/>
    <xf numFmtId="164" fontId="17" fillId="0" borderId="17" xfId="2" applyNumberFormat="1" applyFont="1" applyBorder="1"/>
    <xf numFmtId="165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165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8" fillId="2" borderId="17" xfId="0" applyFont="1" applyFill="1" applyBorder="1"/>
    <xf numFmtId="165" fontId="7" fillId="2" borderId="17" xfId="0" applyNumberFormat="1" applyFont="1" applyFill="1" applyBorder="1" applyAlignment="1">
      <alignment horizontal="center" vertical="center"/>
    </xf>
    <xf numFmtId="164" fontId="19" fillId="2" borderId="17" xfId="2" applyNumberFormat="1" applyFont="1" applyFill="1" applyBorder="1"/>
    <xf numFmtId="164" fontId="17" fillId="2" borderId="17" xfId="2" applyNumberFormat="1" applyFont="1" applyFill="1" applyBorder="1"/>
    <xf numFmtId="0" fontId="3" fillId="2" borderId="0" xfId="0" applyFont="1" applyFill="1" applyBorder="1"/>
    <xf numFmtId="164" fontId="16" fillId="2" borderId="17" xfId="2" applyNumberFormat="1" applyFont="1" applyFill="1" applyBorder="1"/>
    <xf numFmtId="0" fontId="4" fillId="2" borderId="17" xfId="0" applyFont="1" applyFill="1" applyBorder="1" applyAlignment="1">
      <alignment horizontal="left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4" fillId="2" borderId="17" xfId="0" applyFont="1" applyFill="1" applyBorder="1"/>
    <xf numFmtId="0" fontId="20" fillId="2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/>
    <xf numFmtId="3" fontId="6" fillId="0" borderId="0" xfId="0" applyNumberFormat="1" applyFont="1" applyBorder="1"/>
    <xf numFmtId="0" fontId="21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/>
    <xf numFmtId="0" fontId="23" fillId="3" borderId="0" xfId="0" applyFont="1" applyFill="1" applyBorder="1" applyAlignment="1">
      <alignment horizontal="center" vertical="center"/>
    </xf>
    <xf numFmtId="3" fontId="23" fillId="3" borderId="0" xfId="0" applyNumberFormat="1" applyFont="1" applyFill="1" applyBorder="1"/>
    <xf numFmtId="0" fontId="24" fillId="3" borderId="0" xfId="0" applyFont="1" applyFill="1" applyBorder="1" applyAlignment="1">
      <alignment horizontal="left" vertical="center" wrapText="1"/>
    </xf>
    <xf numFmtId="3" fontId="25" fillId="3" borderId="0" xfId="0" applyNumberFormat="1" applyFont="1" applyFill="1" applyBorder="1"/>
    <xf numFmtId="0" fontId="26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3" fontId="7" fillId="3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right"/>
    </xf>
    <xf numFmtId="3" fontId="3" fillId="2" borderId="0" xfId="0" applyNumberFormat="1" applyFont="1" applyFill="1"/>
    <xf numFmtId="3" fontId="6" fillId="0" borderId="0" xfId="0" applyNumberFormat="1" applyFont="1"/>
    <xf numFmtId="3" fontId="6" fillId="2" borderId="0" xfId="0" applyNumberFormat="1" applyFont="1" applyFill="1"/>
    <xf numFmtId="3" fontId="6" fillId="0" borderId="17" xfId="0" applyNumberFormat="1" applyFont="1" applyBorder="1"/>
    <xf numFmtId="3" fontId="7" fillId="0" borderId="2" xfId="0" applyNumberFormat="1" applyFont="1" applyFill="1" applyBorder="1"/>
    <xf numFmtId="3" fontId="6" fillId="0" borderId="10" xfId="0" applyNumberFormat="1" applyFont="1" applyBorder="1"/>
    <xf numFmtId="3" fontId="6" fillId="2" borderId="5" xfId="0" applyNumberFormat="1" applyFont="1" applyFill="1" applyBorder="1"/>
    <xf numFmtId="3" fontId="6" fillId="2" borderId="10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Alignment="1"/>
    <xf numFmtId="0" fontId="27" fillId="0" borderId="0" xfId="0" applyFont="1"/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/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164" fontId="28" fillId="0" borderId="17" xfId="2" applyNumberFormat="1" applyFont="1" applyBorder="1"/>
    <xf numFmtId="3" fontId="29" fillId="0" borderId="17" xfId="0" applyNumberFormat="1" applyFont="1" applyBorder="1"/>
    <xf numFmtId="0" fontId="29" fillId="0" borderId="0" xfId="0" applyFont="1"/>
    <xf numFmtId="0" fontId="30" fillId="0" borderId="0" xfId="0" applyFont="1"/>
    <xf numFmtId="0" fontId="7" fillId="0" borderId="17" xfId="0" applyFont="1" applyFill="1" applyBorder="1" applyAlignment="1">
      <alignment horizontal="left" vertical="center"/>
    </xf>
    <xf numFmtId="164" fontId="15" fillId="0" borderId="17" xfId="2" applyNumberFormat="1" applyFont="1" applyBorder="1"/>
    <xf numFmtId="3" fontId="31" fillId="0" borderId="17" xfId="0" applyNumberFormat="1" applyFont="1" applyBorder="1"/>
    <xf numFmtId="0" fontId="31" fillId="0" borderId="0" xfId="0" applyFont="1"/>
    <xf numFmtId="0" fontId="32" fillId="0" borderId="0" xfId="0" applyFont="1"/>
    <xf numFmtId="0" fontId="21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/>
    </xf>
    <xf numFmtId="164" fontId="23" fillId="0" borderId="17" xfId="2" applyNumberFormat="1" applyFont="1" applyBorder="1"/>
    <xf numFmtId="164" fontId="33" fillId="0" borderId="17" xfId="2" applyNumberFormat="1" applyFont="1" applyBorder="1"/>
    <xf numFmtId="3" fontId="34" fillId="0" borderId="17" xfId="0" applyNumberFormat="1" applyFont="1" applyBorder="1"/>
    <xf numFmtId="0" fontId="34" fillId="0" borderId="0" xfId="0" applyFont="1"/>
    <xf numFmtId="0" fontId="26" fillId="2" borderId="17" xfId="0" applyFont="1" applyFill="1" applyBorder="1" applyAlignment="1">
      <alignment horizontal="left" vertical="center" wrapText="1"/>
    </xf>
    <xf numFmtId="164" fontId="7" fillId="0" borderId="17" xfId="2" applyNumberFormat="1" applyFont="1" applyBorder="1"/>
    <xf numFmtId="0" fontId="24" fillId="0" borderId="17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164" fontId="4" fillId="0" borderId="17" xfId="2" applyNumberFormat="1" applyFont="1" applyBorder="1"/>
    <xf numFmtId="3" fontId="35" fillId="0" borderId="17" xfId="0" applyNumberFormat="1" applyFont="1" applyBorder="1"/>
    <xf numFmtId="0" fontId="35" fillId="0" borderId="0" xfId="0" applyFont="1"/>
    <xf numFmtId="164" fontId="27" fillId="0" borderId="0" xfId="0" applyNumberFormat="1" applyFont="1"/>
    <xf numFmtId="3" fontId="29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3" fontId="36" fillId="0" borderId="17" xfId="0" applyNumberFormat="1" applyFont="1" applyBorder="1"/>
    <xf numFmtId="3" fontId="27" fillId="0" borderId="17" xfId="0" applyNumberFormat="1" applyFont="1" applyBorder="1"/>
    <xf numFmtId="3" fontId="4" fillId="0" borderId="1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vertical="center"/>
    </xf>
    <xf numFmtId="164" fontId="3" fillId="0" borderId="17" xfId="0" applyNumberFormat="1" applyFont="1" applyBorder="1"/>
    <xf numFmtId="164" fontId="31" fillId="0" borderId="17" xfId="0" applyNumberFormat="1" applyFont="1" applyBorder="1"/>
    <xf numFmtId="165" fontId="15" fillId="0" borderId="17" xfId="0" applyNumberFormat="1" applyFont="1" applyFill="1" applyBorder="1" applyAlignment="1">
      <alignment vertical="center"/>
    </xf>
    <xf numFmtId="165" fontId="14" fillId="0" borderId="17" xfId="0" applyNumberFormat="1" applyFont="1" applyFill="1" applyBorder="1" applyAlignment="1">
      <alignment vertical="center"/>
    </xf>
    <xf numFmtId="164" fontId="6" fillId="0" borderId="17" xfId="0" applyNumberFormat="1" applyFont="1" applyBorder="1"/>
    <xf numFmtId="164" fontId="40" fillId="0" borderId="17" xfId="0" applyNumberFormat="1" applyFont="1" applyBorder="1"/>
    <xf numFmtId="164" fontId="39" fillId="0" borderId="17" xfId="0" applyNumberFormat="1" applyFont="1" applyBorder="1"/>
    <xf numFmtId="165" fontId="7" fillId="0" borderId="17" xfId="0" applyNumberFormat="1" applyFont="1" applyFill="1" applyBorder="1" applyAlignment="1">
      <alignment vertical="center"/>
    </xf>
    <xf numFmtId="0" fontId="15" fillId="3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164" fontId="29" fillId="0" borderId="17" xfId="0" applyNumberFormat="1" applyFont="1" applyBorder="1"/>
    <xf numFmtId="0" fontId="6" fillId="2" borderId="0" xfId="0" applyFont="1" applyFill="1"/>
    <xf numFmtId="166" fontId="15" fillId="0" borderId="17" xfId="0" applyNumberFormat="1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 wrapText="1"/>
    </xf>
    <xf numFmtId="165" fontId="8" fillId="0" borderId="17" xfId="0" applyNumberFormat="1" applyFont="1" applyFill="1" applyBorder="1" applyAlignment="1">
      <alignment vertical="center"/>
    </xf>
    <xf numFmtId="165" fontId="4" fillId="2" borderId="17" xfId="0" applyNumberFormat="1" applyFont="1" applyFill="1" applyBorder="1" applyAlignment="1">
      <alignment vertical="center"/>
    </xf>
    <xf numFmtId="0" fontId="15" fillId="2" borderId="17" xfId="0" applyFont="1" applyFill="1" applyBorder="1" applyAlignment="1">
      <alignment horizontal="left" vertical="center"/>
    </xf>
    <xf numFmtId="165" fontId="15" fillId="2" borderId="17" xfId="0" applyNumberFormat="1" applyFont="1" applyFill="1" applyBorder="1" applyAlignment="1">
      <alignment vertical="center"/>
    </xf>
    <xf numFmtId="164" fontId="15" fillId="2" borderId="17" xfId="2" applyNumberFormat="1" applyFont="1" applyFill="1" applyBorder="1"/>
    <xf numFmtId="0" fontId="31" fillId="2" borderId="0" xfId="0" applyFont="1" applyFill="1"/>
    <xf numFmtId="0" fontId="21" fillId="0" borderId="17" xfId="0" applyFont="1" applyFill="1" applyBorder="1" applyAlignment="1">
      <alignment horizontal="left" vertical="center"/>
    </xf>
    <xf numFmtId="164" fontId="42" fillId="0" borderId="17" xfId="2" applyNumberFormat="1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164" fontId="43" fillId="0" borderId="17" xfId="2" applyNumberFormat="1" applyFont="1" applyFill="1" applyBorder="1" applyAlignment="1">
      <alignment horizontal="left" vertical="center"/>
    </xf>
    <xf numFmtId="164" fontId="43" fillId="2" borderId="17" xfId="2" applyNumberFormat="1" applyFont="1" applyFill="1" applyBorder="1" applyAlignment="1">
      <alignment horizontal="left" vertical="center"/>
    </xf>
    <xf numFmtId="164" fontId="14" fillId="2" borderId="17" xfId="2" applyNumberFormat="1" applyFont="1" applyFill="1" applyBorder="1"/>
    <xf numFmtId="0" fontId="1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4" fontId="44" fillId="0" borderId="17" xfId="0" applyNumberFormat="1" applyFont="1" applyBorder="1"/>
    <xf numFmtId="164" fontId="45" fillId="0" borderId="17" xfId="0" applyNumberFormat="1" applyFont="1" applyBorder="1"/>
    <xf numFmtId="164" fontId="5" fillId="2" borderId="17" xfId="2" applyNumberFormat="1" applyFont="1" applyFill="1" applyBorder="1"/>
    <xf numFmtId="3" fontId="31" fillId="2" borderId="0" xfId="0" applyNumberFormat="1" applyFont="1" applyFill="1"/>
    <xf numFmtId="3" fontId="6" fillId="2" borderId="17" xfId="0" applyNumberFormat="1" applyFont="1" applyFill="1" applyBorder="1"/>
    <xf numFmtId="3" fontId="31" fillId="2" borderId="17" xfId="0" applyNumberFormat="1" applyFont="1" applyFill="1" applyBorder="1"/>
    <xf numFmtId="164" fontId="3" fillId="0" borderId="0" xfId="0" applyNumberFormat="1" applyFont="1"/>
    <xf numFmtId="3" fontId="39" fillId="0" borderId="17" xfId="0" applyNumberFormat="1" applyFont="1" applyBorder="1"/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164" fontId="8" fillId="0" borderId="17" xfId="2" applyNumberFormat="1" applyFont="1" applyBorder="1"/>
    <xf numFmtId="0" fontId="14" fillId="0" borderId="17" xfId="0" applyFont="1" applyFill="1" applyBorder="1" applyAlignment="1">
      <alignment horizontal="left" vertical="center"/>
    </xf>
    <xf numFmtId="164" fontId="8" fillId="0" borderId="0" xfId="2" applyNumberFormat="1" applyFont="1"/>
    <xf numFmtId="0" fontId="7" fillId="2" borderId="17" xfId="0" applyFont="1" applyFill="1" applyBorder="1" applyAlignment="1">
      <alignment horizontal="left" vertical="center"/>
    </xf>
    <xf numFmtId="164" fontId="7" fillId="2" borderId="17" xfId="2" applyNumberFormat="1" applyFont="1" applyFill="1" applyBorder="1"/>
    <xf numFmtId="164" fontId="8" fillId="2" borderId="17" xfId="2" applyNumberFormat="1" applyFont="1" applyFill="1" applyBorder="1"/>
    <xf numFmtId="164" fontId="25" fillId="0" borderId="17" xfId="2" applyNumberFormat="1" applyFont="1" applyBorder="1"/>
    <xf numFmtId="0" fontId="20" fillId="2" borderId="1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6" fillId="0" borderId="17" xfId="2" applyNumberFormat="1" applyFont="1" applyBorder="1"/>
    <xf numFmtId="3" fontId="17" fillId="0" borderId="17" xfId="2" applyNumberFormat="1" applyFont="1" applyBorder="1"/>
    <xf numFmtId="3" fontId="17" fillId="2" borderId="17" xfId="2" applyNumberFormat="1" applyFont="1" applyFill="1" applyBorder="1"/>
    <xf numFmtId="3" fontId="16" fillId="2" borderId="17" xfId="2" applyNumberFormat="1" applyFont="1" applyFill="1" applyBorder="1"/>
    <xf numFmtId="3" fontId="3" fillId="0" borderId="0" xfId="0" applyNumberFormat="1" applyFont="1" applyBorder="1"/>
    <xf numFmtId="0" fontId="14" fillId="0" borderId="30" xfId="0" applyFont="1" applyFill="1" applyBorder="1" applyAlignment="1">
      <alignment horizontal="center" vertical="center" wrapText="1"/>
    </xf>
    <xf numFmtId="0" fontId="39" fillId="0" borderId="7" xfId="0" applyFont="1" applyBorder="1" applyAlignment="1"/>
    <xf numFmtId="0" fontId="14" fillId="0" borderId="2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164" fontId="3" fillId="0" borderId="17" xfId="2" applyNumberFormat="1" applyFont="1" applyBorder="1"/>
    <xf numFmtId="164" fontId="8" fillId="0" borderId="30" xfId="2" applyNumberFormat="1" applyFont="1" applyBorder="1"/>
    <xf numFmtId="0" fontId="14" fillId="0" borderId="10" xfId="0" applyFont="1" applyFill="1" applyBorder="1" applyAlignment="1">
      <alignment horizontal="left" vertical="center" wrapText="1"/>
    </xf>
    <xf numFmtId="164" fontId="6" fillId="0" borderId="17" xfId="2" applyNumberFormat="1" applyFont="1" applyBorder="1"/>
    <xf numFmtId="164" fontId="7" fillId="0" borderId="30" xfId="2" applyNumberFormat="1" applyFont="1" applyBorder="1"/>
    <xf numFmtId="0" fontId="24" fillId="0" borderId="10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164" fontId="6" fillId="2" borderId="17" xfId="2" applyNumberFormat="1" applyFont="1" applyFill="1" applyBorder="1"/>
    <xf numFmtId="0" fontId="4" fillId="2" borderId="5" xfId="0" applyFont="1" applyFill="1" applyBorder="1"/>
    <xf numFmtId="0" fontId="20" fillId="2" borderId="31" xfId="0" applyFont="1" applyFill="1" applyBorder="1"/>
    <xf numFmtId="164" fontId="7" fillId="2" borderId="32" xfId="2" applyNumberFormat="1" applyFont="1" applyFill="1" applyBorder="1"/>
    <xf numFmtId="164" fontId="7" fillId="0" borderId="32" xfId="2" applyNumberFormat="1" applyFont="1" applyBorder="1"/>
    <xf numFmtId="164" fontId="6" fillId="2" borderId="32" xfId="2" applyNumberFormat="1" applyFont="1" applyFill="1" applyBorder="1"/>
    <xf numFmtId="164" fontId="7" fillId="0" borderId="33" xfId="2" applyNumberFormat="1" applyFont="1" applyBorder="1"/>
    <xf numFmtId="3" fontId="14" fillId="0" borderId="3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49" fillId="0" borderId="17" xfId="0" applyNumberFormat="1" applyFont="1" applyFill="1" applyBorder="1" applyAlignment="1">
      <alignment vertical="center"/>
    </xf>
    <xf numFmtId="164" fontId="50" fillId="0" borderId="17" xfId="2" applyNumberFormat="1" applyFont="1" applyBorder="1"/>
    <xf numFmtId="0" fontId="49" fillId="0" borderId="17" xfId="0" applyFont="1" applyFill="1" applyBorder="1" applyAlignment="1">
      <alignment vertical="center" wrapText="1"/>
    </xf>
    <xf numFmtId="165" fontId="49" fillId="0" borderId="17" xfId="0" applyNumberFormat="1" applyFont="1" applyFill="1" applyBorder="1" applyAlignment="1">
      <alignment vertical="center"/>
    </xf>
    <xf numFmtId="0" fontId="49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165" fontId="48" fillId="0" borderId="17" xfId="0" applyNumberFormat="1" applyFont="1" applyFill="1" applyBorder="1" applyAlignment="1">
      <alignment vertical="center"/>
    </xf>
    <xf numFmtId="164" fontId="51" fillId="0" borderId="17" xfId="2" applyNumberFormat="1" applyFont="1" applyBorder="1"/>
    <xf numFmtId="0" fontId="49" fillId="0" borderId="17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vertical="center" wrapText="1"/>
    </xf>
    <xf numFmtId="165" fontId="52" fillId="0" borderId="17" xfId="0" applyNumberFormat="1" applyFont="1" applyFill="1" applyBorder="1" applyAlignment="1">
      <alignment vertical="center"/>
    </xf>
    <xf numFmtId="164" fontId="53" fillId="0" borderId="17" xfId="2" applyNumberFormat="1" applyFont="1" applyBorder="1"/>
    <xf numFmtId="0" fontId="52" fillId="0" borderId="17" xfId="0" applyFont="1" applyFill="1" applyBorder="1" applyAlignment="1">
      <alignment horizontal="left" vertical="center" wrapText="1"/>
    </xf>
    <xf numFmtId="0" fontId="49" fillId="3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vertical="center" wrapText="1"/>
    </xf>
    <xf numFmtId="164" fontId="50" fillId="0" borderId="17" xfId="2" applyNumberFormat="1" applyFont="1" applyBorder="1" applyAlignment="1">
      <alignment horizontal="center"/>
    </xf>
    <xf numFmtId="0" fontId="54" fillId="0" borderId="17" xfId="0" applyFont="1" applyFill="1" applyBorder="1" applyAlignment="1">
      <alignment vertical="center"/>
    </xf>
    <xf numFmtId="0" fontId="56" fillId="2" borderId="17" xfId="0" applyFont="1" applyFill="1" applyBorder="1"/>
    <xf numFmtId="165" fontId="52" fillId="2" borderId="17" xfId="0" applyNumberFormat="1" applyFont="1" applyFill="1" applyBorder="1" applyAlignment="1">
      <alignment vertical="center"/>
    </xf>
    <xf numFmtId="164" fontId="57" fillId="2" borderId="17" xfId="2" applyNumberFormat="1" applyFont="1" applyFill="1" applyBorder="1"/>
    <xf numFmtId="164" fontId="50" fillId="2" borderId="17" xfId="2" applyNumberFormat="1" applyFont="1" applyFill="1" applyBorder="1"/>
    <xf numFmtId="0" fontId="0" fillId="2" borderId="0" xfId="0" applyFill="1"/>
    <xf numFmtId="166" fontId="49" fillId="0" borderId="17" xfId="0" applyNumberFormat="1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8" fillId="2" borderId="17" xfId="0" applyFont="1" applyFill="1" applyBorder="1" applyAlignment="1">
      <alignment horizontal="left" vertical="center"/>
    </xf>
    <xf numFmtId="165" fontId="58" fillId="2" borderId="17" xfId="0" applyNumberFormat="1" applyFont="1" applyFill="1" applyBorder="1" applyAlignment="1">
      <alignment vertical="center"/>
    </xf>
    <xf numFmtId="164" fontId="51" fillId="2" borderId="17" xfId="2" applyNumberFormat="1" applyFont="1" applyFill="1" applyBorder="1"/>
    <xf numFmtId="164" fontId="53" fillId="2" borderId="17" xfId="2" applyNumberFormat="1" applyFont="1" applyFill="1" applyBorder="1"/>
    <xf numFmtId="0" fontId="54" fillId="0" borderId="17" xfId="0" applyFont="1" applyFill="1" applyBorder="1" applyAlignment="1">
      <alignment horizontal="left" vertical="center"/>
    </xf>
    <xf numFmtId="164" fontId="59" fillId="0" borderId="17" xfId="2" applyNumberFormat="1" applyFont="1" applyFill="1" applyBorder="1" applyAlignment="1">
      <alignment horizontal="right" vertical="center"/>
    </xf>
    <xf numFmtId="164" fontId="59" fillId="0" borderId="17" xfId="2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0" fillId="0" borderId="0" xfId="0" applyBorder="1"/>
    <xf numFmtId="0" fontId="61" fillId="0" borderId="17" xfId="0" applyFont="1" applyFill="1" applyBorder="1" applyAlignment="1">
      <alignment horizontal="left" vertical="center"/>
    </xf>
    <xf numFmtId="164" fontId="62" fillId="0" borderId="17" xfId="2" applyNumberFormat="1" applyFont="1" applyFill="1" applyBorder="1" applyAlignment="1">
      <alignment horizontal="right" vertical="center"/>
    </xf>
    <xf numFmtId="164" fontId="62" fillId="0" borderId="17" xfId="2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5" fillId="0" borderId="17" xfId="0" applyFont="1" applyFill="1" applyBorder="1" applyAlignment="1">
      <alignment horizontal="left" vertical="center"/>
    </xf>
    <xf numFmtId="0" fontId="64" fillId="2" borderId="17" xfId="0" applyFont="1" applyFill="1" applyBorder="1" applyAlignment="1">
      <alignment horizontal="left" vertical="center"/>
    </xf>
    <xf numFmtId="0" fontId="58" fillId="2" borderId="17" xfId="0" applyFont="1" applyFill="1" applyBorder="1" applyAlignment="1">
      <alignment horizontal="left" vertical="center" wrapText="1"/>
    </xf>
    <xf numFmtId="164" fontId="62" fillId="2" borderId="17" xfId="2" applyNumberFormat="1" applyFont="1" applyFill="1" applyBorder="1" applyAlignment="1">
      <alignment horizontal="right" vertical="center"/>
    </xf>
    <xf numFmtId="164" fontId="62" fillId="2" borderId="17" xfId="2" applyNumberFormat="1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58" fillId="2" borderId="17" xfId="0" applyFont="1" applyFill="1" applyBorder="1"/>
    <xf numFmtId="0" fontId="65" fillId="2" borderId="17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/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/>
    </xf>
    <xf numFmtId="164" fontId="8" fillId="0" borderId="17" xfId="2" applyNumberFormat="1" applyFont="1" applyBorder="1" applyAlignment="1">
      <alignment vertical="center" wrapText="1"/>
    </xf>
    <xf numFmtId="164" fontId="15" fillId="0" borderId="17" xfId="2" applyNumberFormat="1" applyFont="1" applyBorder="1" applyAlignment="1">
      <alignment horizontal="center" wrapText="1"/>
    </xf>
    <xf numFmtId="164" fontId="8" fillId="0" borderId="17" xfId="0" applyNumberFormat="1" applyFont="1" applyBorder="1" applyAlignment="1">
      <alignment wrapText="1"/>
    </xf>
    <xf numFmtId="0" fontId="3" fillId="0" borderId="17" xfId="0" applyFont="1" applyBorder="1"/>
    <xf numFmtId="0" fontId="15" fillId="0" borderId="17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wrapText="1"/>
    </xf>
    <xf numFmtId="0" fontId="67" fillId="2" borderId="1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center" vertical="center"/>
    </xf>
    <xf numFmtId="164" fontId="25" fillId="2" borderId="17" xfId="2" applyNumberFormat="1" applyFont="1" applyFill="1" applyBorder="1"/>
    <xf numFmtId="164" fontId="7" fillId="2" borderId="17" xfId="0" applyNumberFormat="1" applyFont="1" applyFill="1" applyBorder="1" applyAlignment="1">
      <alignment wrapText="1"/>
    </xf>
    <xf numFmtId="0" fontId="3" fillId="2" borderId="17" xfId="0" applyFont="1" applyFill="1" applyBorder="1"/>
    <xf numFmtId="0" fontId="68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/>
    <xf numFmtId="0" fontId="11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/>
    <xf numFmtId="0" fontId="0" fillId="0" borderId="0" xfId="0" applyBorder="1" applyAlignment="1"/>
    <xf numFmtId="3" fontId="6" fillId="0" borderId="17" xfId="0" applyNumberFormat="1" applyFont="1" applyBorder="1" applyAlignment="1"/>
    <xf numFmtId="0" fontId="66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52" fillId="0" borderId="17" xfId="0" applyFont="1" applyBorder="1"/>
    <xf numFmtId="0" fontId="52" fillId="0" borderId="17" xfId="0" applyFont="1" applyBorder="1" applyAlignment="1">
      <alignment horizontal="center"/>
    </xf>
    <xf numFmtId="164" fontId="69" fillId="0" borderId="17" xfId="2" applyNumberFormat="1" applyFont="1" applyBorder="1"/>
    <xf numFmtId="0" fontId="61" fillId="0" borderId="17" xfId="0" applyFont="1" applyFill="1" applyBorder="1" applyAlignment="1">
      <alignment horizontal="left" vertical="center" wrapText="1"/>
    </xf>
    <xf numFmtId="164" fontId="70" fillId="0" borderId="17" xfId="2" applyNumberFormat="1" applyFont="1" applyBorder="1"/>
    <xf numFmtId="0" fontId="61" fillId="3" borderId="17" xfId="0" applyFont="1" applyFill="1" applyBorder="1" applyAlignment="1">
      <alignment horizontal="left" vertical="center" wrapText="1"/>
    </xf>
    <xf numFmtId="0" fontId="54" fillId="3" borderId="17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left" vertical="center"/>
    </xf>
    <xf numFmtId="0" fontId="71" fillId="2" borderId="17" xfId="0" applyFont="1" applyFill="1" applyBorder="1" applyAlignment="1">
      <alignment vertical="center" wrapText="1"/>
    </xf>
    <xf numFmtId="0" fontId="72" fillId="2" borderId="17" xfId="0" applyFont="1" applyFill="1" applyBorder="1" applyAlignment="1">
      <alignment horizontal="left" vertical="center"/>
    </xf>
    <xf numFmtId="164" fontId="73" fillId="2" borderId="17" xfId="2" applyNumberFormat="1" applyFont="1" applyFill="1" applyBorder="1"/>
    <xf numFmtId="0" fontId="52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10" fillId="0" borderId="17" xfId="2" applyNumberFormat="1" applyFont="1" applyBorder="1"/>
    <xf numFmtId="164" fontId="1" fillId="0" borderId="17" xfId="2" applyNumberFormat="1" applyFont="1" applyBorder="1"/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horizontal="center" vertical="center" wrapText="1"/>
    </xf>
    <xf numFmtId="164" fontId="74" fillId="0" borderId="17" xfId="2" applyNumberFormat="1" applyFont="1" applyBorder="1"/>
    <xf numFmtId="0" fontId="75" fillId="0" borderId="17" xfId="0" applyFont="1" applyFill="1" applyBorder="1" applyAlignment="1">
      <alignment horizontal="left" vertical="center" wrapText="1"/>
    </xf>
    <xf numFmtId="164" fontId="76" fillId="0" borderId="17" xfId="2" applyNumberFormat="1" applyFont="1" applyBorder="1"/>
    <xf numFmtId="164" fontId="0" fillId="0" borderId="0" xfId="0" applyNumberFormat="1"/>
    <xf numFmtId="0" fontId="81" fillId="2" borderId="17" xfId="0" applyFont="1" applyFill="1" applyBorder="1" applyAlignment="1">
      <alignment vertical="center" wrapText="1"/>
    </xf>
    <xf numFmtId="165" fontId="81" fillId="2" borderId="17" xfId="0" applyNumberFormat="1" applyFont="1" applyFill="1" applyBorder="1" applyAlignment="1">
      <alignment vertical="center"/>
    </xf>
    <xf numFmtId="164" fontId="81" fillId="2" borderId="17" xfId="2" applyNumberFormat="1" applyFont="1" applyFill="1" applyBorder="1"/>
    <xf numFmtId="0" fontId="77" fillId="2" borderId="0" xfId="0" applyFont="1" applyFill="1"/>
    <xf numFmtId="0" fontId="81" fillId="2" borderId="17" xfId="0" applyFont="1" applyFill="1" applyBorder="1" applyAlignment="1">
      <alignment horizontal="left" vertical="center" wrapText="1"/>
    </xf>
    <xf numFmtId="164" fontId="82" fillId="2" borderId="17" xfId="2" applyNumberFormat="1" applyFont="1" applyFill="1" applyBorder="1"/>
    <xf numFmtId="164" fontId="1" fillId="2" borderId="17" xfId="2" applyNumberFormat="1" applyFont="1" applyFill="1" applyBorder="1"/>
    <xf numFmtId="0" fontId="82" fillId="2" borderId="17" xfId="0" applyFont="1" applyFill="1" applyBorder="1" applyAlignment="1">
      <alignment vertical="center" wrapText="1"/>
    </xf>
    <xf numFmtId="165" fontId="82" fillId="2" borderId="17" xfId="0" applyNumberFormat="1" applyFont="1" applyFill="1" applyBorder="1" applyAlignment="1">
      <alignment vertical="center"/>
    </xf>
    <xf numFmtId="0" fontId="84" fillId="2" borderId="17" xfId="0" applyFont="1" applyFill="1" applyBorder="1"/>
    <xf numFmtId="165" fontId="84" fillId="2" borderId="17" xfId="0" applyNumberFormat="1" applyFont="1" applyFill="1" applyBorder="1" applyAlignment="1">
      <alignment vertical="center"/>
    </xf>
    <xf numFmtId="164" fontId="84" fillId="2" borderId="17" xfId="2" applyNumberFormat="1" applyFont="1" applyFill="1" applyBorder="1"/>
    <xf numFmtId="0" fontId="85" fillId="2" borderId="0" xfId="0" applyFont="1" applyFill="1"/>
    <xf numFmtId="0" fontId="81" fillId="2" borderId="17" xfId="0" applyFont="1" applyFill="1" applyBorder="1" applyAlignment="1">
      <alignment horizontal="left" vertical="center"/>
    </xf>
    <xf numFmtId="164" fontId="83" fillId="2" borderId="17" xfId="2" applyNumberFormat="1" applyFont="1" applyFill="1" applyBorder="1"/>
    <xf numFmtId="0" fontId="81" fillId="2" borderId="17" xfId="0" applyFont="1" applyFill="1" applyBorder="1"/>
    <xf numFmtId="0" fontId="82" fillId="2" borderId="17" xfId="0" applyFont="1" applyFill="1" applyBorder="1"/>
    <xf numFmtId="0" fontId="82" fillId="2" borderId="17" xfId="0" applyFont="1" applyFill="1" applyBorder="1" applyAlignment="1">
      <alignment horizontal="left" vertical="center" wrapText="1"/>
    </xf>
    <xf numFmtId="0" fontId="82" fillId="2" borderId="17" xfId="0" applyFont="1" applyFill="1" applyBorder="1" applyAlignment="1">
      <alignment horizontal="left" vertical="center"/>
    </xf>
    <xf numFmtId="0" fontId="80" fillId="2" borderId="0" xfId="0" applyFont="1" applyFill="1"/>
    <xf numFmtId="0" fontId="81" fillId="2" borderId="17" xfId="0" applyFont="1" applyFill="1" applyBorder="1" applyAlignment="1">
      <alignment horizontal="center" vertical="center"/>
    </xf>
    <xf numFmtId="0" fontId="81" fillId="2" borderId="17" xfId="0" applyFont="1" applyFill="1" applyBorder="1" applyAlignment="1">
      <alignment horizontal="center" vertical="center" wrapText="1"/>
    </xf>
    <xf numFmtId="167" fontId="82" fillId="2" borderId="17" xfId="0" applyNumberFormat="1" applyFont="1" applyFill="1" applyBorder="1" applyAlignment="1">
      <alignment horizontal="center"/>
    </xf>
    <xf numFmtId="167" fontId="81" fillId="2" borderId="17" xfId="0" applyNumberFormat="1" applyFont="1" applyFill="1" applyBorder="1" applyAlignment="1">
      <alignment horizontal="center"/>
    </xf>
    <xf numFmtId="0" fontId="82" fillId="2" borderId="17" xfId="0" applyFont="1" applyFill="1" applyBorder="1" applyAlignment="1">
      <alignment vertical="center"/>
    </xf>
    <xf numFmtId="0" fontId="82" fillId="2" borderId="17" xfId="0" applyNumberFormat="1" applyFont="1" applyFill="1" applyBorder="1" applyAlignment="1">
      <alignment vertical="center"/>
    </xf>
    <xf numFmtId="166" fontId="82" fillId="2" borderId="17" xfId="0" applyNumberFormat="1" applyFont="1" applyFill="1" applyBorder="1" applyAlignment="1">
      <alignment horizontal="left" vertical="center"/>
    </xf>
    <xf numFmtId="164" fontId="82" fillId="2" borderId="0" xfId="2" applyNumberFormat="1" applyFont="1" applyFill="1"/>
    <xf numFmtId="164" fontId="87" fillId="2" borderId="17" xfId="2" applyNumberFormat="1" applyFont="1" applyFill="1" applyBorder="1"/>
    <xf numFmtId="0" fontId="52" fillId="2" borderId="17" xfId="0" applyFont="1" applyFill="1" applyBorder="1" applyAlignment="1">
      <alignment horizontal="left" vertical="center" wrapText="1"/>
    </xf>
    <xf numFmtId="164" fontId="86" fillId="2" borderId="17" xfId="2" applyNumberFormat="1" applyFont="1" applyFill="1" applyBorder="1"/>
    <xf numFmtId="0" fontId="52" fillId="2" borderId="17" xfId="0" applyFont="1" applyFill="1" applyBorder="1" applyAlignment="1">
      <alignment horizontal="left" vertical="center"/>
    </xf>
    <xf numFmtId="164" fontId="89" fillId="2" borderId="17" xfId="2" applyNumberFormat="1" applyFont="1" applyFill="1" applyBorder="1"/>
    <xf numFmtId="0" fontId="65" fillId="2" borderId="0" xfId="0" applyFont="1" applyFill="1" applyBorder="1"/>
    <xf numFmtId="164" fontId="89" fillId="2" borderId="0" xfId="2" applyNumberFormat="1" applyFont="1" applyFill="1" applyBorder="1"/>
    <xf numFmtId="0" fontId="49" fillId="2" borderId="17" xfId="0" applyFont="1" applyFill="1" applyBorder="1" applyAlignment="1">
      <alignment horizontal="left" vertical="center"/>
    </xf>
    <xf numFmtId="0" fontId="49" fillId="2" borderId="17" xfId="0" applyFont="1" applyFill="1" applyBorder="1" applyAlignment="1">
      <alignment horizontal="left" vertical="center" wrapText="1"/>
    </xf>
    <xf numFmtId="0" fontId="18" fillId="2" borderId="24" xfId="0" applyFont="1" applyFill="1" applyBorder="1"/>
    <xf numFmtId="165" fontId="7" fillId="2" borderId="24" xfId="0" applyNumberFormat="1" applyFont="1" applyFill="1" applyBorder="1" applyAlignment="1">
      <alignment vertical="center"/>
    </xf>
    <xf numFmtId="164" fontId="6" fillId="0" borderId="24" xfId="0" applyNumberFormat="1" applyFont="1" applyBorder="1"/>
    <xf numFmtId="164" fontId="19" fillId="2" borderId="24" xfId="2" applyNumberFormat="1" applyFont="1" applyFill="1" applyBorder="1"/>
    <xf numFmtId="164" fontId="29" fillId="0" borderId="24" xfId="0" applyNumberFormat="1" applyFont="1" applyBorder="1"/>
    <xf numFmtId="164" fontId="40" fillId="0" borderId="24" xfId="0" applyNumberFormat="1" applyFont="1" applyBorder="1"/>
    <xf numFmtId="3" fontId="6" fillId="2" borderId="24" xfId="0" applyNumberFormat="1" applyFont="1" applyFill="1" applyBorder="1"/>
    <xf numFmtId="164" fontId="45" fillId="0" borderId="24" xfId="0" applyNumberFormat="1" applyFont="1" applyBorder="1"/>
    <xf numFmtId="0" fontId="18" fillId="2" borderId="0" xfId="0" applyFont="1" applyFill="1" applyBorder="1"/>
    <xf numFmtId="165" fontId="7" fillId="2" borderId="0" xfId="0" applyNumberFormat="1" applyFont="1" applyFill="1" applyBorder="1" applyAlignment="1">
      <alignment vertical="center"/>
    </xf>
    <xf numFmtId="164" fontId="6" fillId="0" borderId="0" xfId="0" applyNumberFormat="1" applyFont="1" applyBorder="1"/>
    <xf numFmtId="164" fontId="19" fillId="2" borderId="0" xfId="2" applyNumberFormat="1" applyFont="1" applyFill="1" applyBorder="1"/>
    <xf numFmtId="164" fontId="29" fillId="0" borderId="0" xfId="0" applyNumberFormat="1" applyFont="1" applyBorder="1"/>
    <xf numFmtId="164" fontId="40" fillId="0" borderId="0" xfId="0" applyNumberFormat="1" applyFont="1" applyBorder="1"/>
    <xf numFmtId="3" fontId="6" fillId="2" borderId="0" xfId="0" applyNumberFormat="1" applyFont="1" applyFill="1" applyBorder="1"/>
    <xf numFmtId="164" fontId="45" fillId="0" borderId="0" xfId="0" applyNumberFormat="1" applyFont="1" applyBorder="1"/>
    <xf numFmtId="0" fontId="6" fillId="2" borderId="0" xfId="0" applyFont="1" applyFill="1" applyBorder="1"/>
    <xf numFmtId="0" fontId="47" fillId="2" borderId="17" xfId="0" applyFont="1" applyFill="1" applyBorder="1" applyAlignment="1">
      <alignment horizontal="left" vertical="center"/>
    </xf>
    <xf numFmtId="0" fontId="0" fillId="2" borderId="0" xfId="0" applyFont="1" applyFill="1"/>
    <xf numFmtId="0" fontId="0" fillId="0" borderId="0" xfId="0" applyAlignment="1"/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47" fillId="2" borderId="0" xfId="0" applyFont="1" applyFill="1"/>
    <xf numFmtId="0" fontId="48" fillId="2" borderId="17" xfId="0" applyFont="1" applyFill="1" applyBorder="1" applyAlignment="1">
      <alignment horizontal="center" vertical="center" wrapText="1"/>
    </xf>
    <xf numFmtId="0" fontId="49" fillId="2" borderId="17" xfId="0" applyNumberFormat="1" applyFont="1" applyFill="1" applyBorder="1" applyAlignment="1">
      <alignment vertical="center"/>
    </xf>
    <xf numFmtId="165" fontId="49" fillId="2" borderId="17" xfId="0" applyNumberFormat="1" applyFont="1" applyFill="1" applyBorder="1" applyAlignment="1">
      <alignment vertical="center"/>
    </xf>
    <xf numFmtId="165" fontId="48" fillId="2" borderId="17" xfId="0" applyNumberFormat="1" applyFont="1" applyFill="1" applyBorder="1" applyAlignment="1">
      <alignment vertical="center"/>
    </xf>
    <xf numFmtId="164" fontId="88" fillId="2" borderId="17" xfId="2" applyNumberFormat="1" applyFont="1" applyFill="1" applyBorder="1"/>
    <xf numFmtId="0" fontId="48" fillId="2" borderId="17" xfId="0" applyFont="1" applyFill="1" applyBorder="1" applyAlignment="1">
      <alignment horizontal="left" vertical="center" wrapText="1"/>
    </xf>
    <xf numFmtId="164" fontId="86" fillId="2" borderId="0" xfId="2" applyNumberFormat="1" applyFont="1" applyFill="1" applyBorder="1"/>
    <xf numFmtId="164" fontId="90" fillId="2" borderId="0" xfId="2" applyNumberFormat="1" applyFont="1" applyFill="1"/>
    <xf numFmtId="0" fontId="48" fillId="2" borderId="17" xfId="0" applyFont="1" applyFill="1" applyBorder="1" applyAlignment="1">
      <alignment horizontal="left" vertical="center"/>
    </xf>
    <xf numFmtId="0" fontId="93" fillId="2" borderId="0" xfId="0" applyFont="1" applyFill="1"/>
    <xf numFmtId="167" fontId="93" fillId="2" borderId="17" xfId="0" applyNumberFormat="1" applyFont="1" applyFill="1" applyBorder="1" applyAlignment="1">
      <alignment horizontal="center" vertical="center"/>
    </xf>
    <xf numFmtId="167" fontId="94" fillId="2" borderId="17" xfId="0" applyNumberFormat="1" applyFont="1" applyFill="1" applyBorder="1" applyAlignment="1">
      <alignment horizontal="center" vertical="center"/>
    </xf>
    <xf numFmtId="0" fontId="94" fillId="2" borderId="17" xfId="0" applyFont="1" applyFill="1" applyBorder="1" applyAlignment="1">
      <alignment horizontal="center" vertical="center"/>
    </xf>
    <xf numFmtId="0" fontId="93" fillId="2" borderId="17" xfId="0" applyFont="1" applyFill="1" applyBorder="1" applyAlignment="1">
      <alignment vertical="center"/>
    </xf>
    <xf numFmtId="0" fontId="93" fillId="2" borderId="17" xfId="0" applyFont="1" applyFill="1" applyBorder="1" applyAlignment="1">
      <alignment vertical="center" wrapText="1"/>
    </xf>
    <xf numFmtId="0" fontId="93" fillId="2" borderId="17" xfId="0" applyFont="1" applyFill="1" applyBorder="1" applyAlignment="1">
      <alignment horizontal="left" vertical="center" wrapText="1"/>
    </xf>
    <xf numFmtId="0" fontId="94" fillId="2" borderId="17" xfId="0" applyFont="1" applyFill="1" applyBorder="1" applyAlignment="1">
      <alignment vertical="center" wrapText="1"/>
    </xf>
    <xf numFmtId="0" fontId="93" fillId="2" borderId="17" xfId="0" applyFont="1" applyFill="1" applyBorder="1" applyAlignment="1">
      <alignment horizontal="left" vertical="center"/>
    </xf>
    <xf numFmtId="0" fontId="94" fillId="2" borderId="17" xfId="0" applyFont="1" applyFill="1" applyBorder="1" applyAlignment="1">
      <alignment horizontal="left" vertical="center" wrapText="1"/>
    </xf>
    <xf numFmtId="0" fontId="95" fillId="2" borderId="17" xfId="0" applyFont="1" applyFill="1" applyBorder="1" applyAlignment="1">
      <alignment horizontal="left" vertical="center" wrapText="1"/>
    </xf>
    <xf numFmtId="0" fontId="96" fillId="2" borderId="17" xfId="0" applyFont="1" applyFill="1" applyBorder="1" applyAlignment="1">
      <alignment horizontal="left" vertical="center" wrapText="1"/>
    </xf>
    <xf numFmtId="0" fontId="95" fillId="2" borderId="17" xfId="0" applyFont="1" applyFill="1" applyBorder="1" applyAlignment="1">
      <alignment vertical="center" wrapText="1"/>
    </xf>
    <xf numFmtId="0" fontId="95" fillId="2" borderId="17" xfId="0" applyFont="1" applyFill="1" applyBorder="1" applyAlignment="1">
      <alignment vertical="center"/>
    </xf>
    <xf numFmtId="0" fontId="97" fillId="2" borderId="17" xfId="0" applyFont="1" applyFill="1" applyBorder="1"/>
    <xf numFmtId="166" fontId="93" fillId="2" borderId="17" xfId="0" applyNumberFormat="1" applyFont="1" applyFill="1" applyBorder="1" applyAlignment="1">
      <alignment horizontal="left" vertical="center"/>
    </xf>
    <xf numFmtId="0" fontId="94" fillId="2" borderId="17" xfId="0" applyFont="1" applyFill="1" applyBorder="1" applyAlignment="1">
      <alignment horizontal="left" vertical="center"/>
    </xf>
    <xf numFmtId="0" fontId="96" fillId="2" borderId="17" xfId="0" applyFont="1" applyFill="1" applyBorder="1" applyAlignment="1">
      <alignment horizontal="left" vertical="center"/>
    </xf>
    <xf numFmtId="0" fontId="95" fillId="2" borderId="17" xfId="0" applyFont="1" applyFill="1" applyBorder="1" applyAlignment="1">
      <alignment horizontal="left" vertical="center"/>
    </xf>
    <xf numFmtId="0" fontId="94" fillId="2" borderId="17" xfId="0" applyFont="1" applyFill="1" applyBorder="1"/>
    <xf numFmtId="0" fontId="94" fillId="2" borderId="0" xfId="0" applyFont="1" applyFill="1" applyBorder="1"/>
    <xf numFmtId="0" fontId="2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/>
    <xf numFmtId="3" fontId="7" fillId="0" borderId="2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/>
    <xf numFmtId="0" fontId="14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6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0" fillId="0" borderId="17" xfId="0" applyBorder="1" applyAlignment="1"/>
    <xf numFmtId="0" fontId="4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6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75" fillId="2" borderId="0" xfId="0" applyFont="1" applyFill="1" applyAlignment="1">
      <alignment horizontal="right" wrapText="1"/>
    </xf>
    <xf numFmtId="0" fontId="78" fillId="2" borderId="0" xfId="0" applyFont="1" applyFill="1" applyAlignment="1">
      <alignment horizontal="center" wrapText="1"/>
    </xf>
    <xf numFmtId="0" fontId="77" fillId="2" borderId="0" xfId="0" applyFont="1" applyFill="1" applyAlignment="1">
      <alignment horizontal="center" wrapText="1"/>
    </xf>
    <xf numFmtId="0" fontId="79" fillId="2" borderId="0" xfId="0" applyFont="1" applyFill="1" applyAlignment="1">
      <alignment horizontal="center" wrapText="1"/>
    </xf>
    <xf numFmtId="0" fontId="7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1" fillId="2" borderId="0" xfId="0" applyFont="1" applyFill="1" applyAlignment="1">
      <alignment horizontal="right" wrapText="1"/>
    </xf>
    <xf numFmtId="0" fontId="58" fillId="2" borderId="0" xfId="0" applyFont="1" applyFill="1" applyAlignment="1">
      <alignment horizontal="center" wrapText="1"/>
    </xf>
    <xf numFmtId="0" fontId="92" fillId="2" borderId="0" xfId="0" applyFont="1" applyFill="1" applyAlignment="1">
      <alignment horizontal="center" wrapText="1"/>
    </xf>
  </cellXfs>
  <cellStyles count="3">
    <cellStyle name="Ezres" xfId="2" builtinId="3"/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Q27" sqref="Q27"/>
    </sheetView>
  </sheetViews>
  <sheetFormatPr defaultRowHeight="15"/>
  <cols>
    <col min="1" max="1" width="56.7109375" bestFit="1" customWidth="1"/>
    <col min="2" max="2" width="12.42578125" bestFit="1" customWidth="1"/>
    <col min="3" max="3" width="14.140625" customWidth="1"/>
    <col min="4" max="4" width="14.85546875" customWidth="1"/>
  </cols>
  <sheetData>
    <row r="1" spans="1:4">
      <c r="A1" s="442" t="s">
        <v>578</v>
      </c>
      <c r="B1" s="442"/>
      <c r="C1" s="443"/>
      <c r="D1" s="443"/>
    </row>
    <row r="2" spans="1:4">
      <c r="A2" s="454"/>
      <c r="B2" s="454"/>
      <c r="C2" s="1"/>
    </row>
    <row r="3" spans="1:4" ht="15.75">
      <c r="A3" s="444" t="s">
        <v>1</v>
      </c>
      <c r="B3" s="444"/>
      <c r="C3" s="443"/>
      <c r="D3" s="443"/>
    </row>
    <row r="4" spans="1:4" ht="15.75">
      <c r="A4" s="445" t="s">
        <v>2</v>
      </c>
      <c r="B4" s="445"/>
      <c r="C4" s="443"/>
      <c r="D4" s="443"/>
    </row>
    <row r="7" spans="1:4" ht="15.75" thickBot="1">
      <c r="A7" s="1"/>
      <c r="B7" s="1"/>
      <c r="C7" s="1"/>
    </row>
    <row r="8" spans="1:4" ht="15" customHeight="1">
      <c r="A8" s="448" t="s">
        <v>3</v>
      </c>
      <c r="B8" s="450" t="s">
        <v>4</v>
      </c>
      <c r="C8" s="452" t="s">
        <v>24</v>
      </c>
      <c r="D8" s="446" t="s">
        <v>29</v>
      </c>
    </row>
    <row r="9" spans="1:4" ht="15.75" thickBot="1">
      <c r="A9" s="449"/>
      <c r="B9" s="451"/>
      <c r="C9" s="453"/>
      <c r="D9" s="447"/>
    </row>
    <row r="10" spans="1:4">
      <c r="A10" s="3" t="s">
        <v>5</v>
      </c>
      <c r="B10" s="4">
        <v>117498110</v>
      </c>
      <c r="C10" s="19">
        <v>118084701</v>
      </c>
      <c r="D10" s="87">
        <v>118564072</v>
      </c>
    </row>
    <row r="11" spans="1:4">
      <c r="A11" s="6" t="s">
        <v>6</v>
      </c>
      <c r="B11" s="7">
        <v>18603865</v>
      </c>
      <c r="C11" s="20">
        <v>18540483</v>
      </c>
      <c r="D11" s="22">
        <v>18622373</v>
      </c>
    </row>
    <row r="12" spans="1:4">
      <c r="A12" s="6" t="s">
        <v>7</v>
      </c>
      <c r="B12" s="7">
        <v>124040074</v>
      </c>
      <c r="C12" s="20">
        <v>128117795</v>
      </c>
      <c r="D12" s="22">
        <v>135632946</v>
      </c>
    </row>
    <row r="13" spans="1:4">
      <c r="A13" s="6" t="s">
        <v>8</v>
      </c>
      <c r="B13" s="7">
        <v>3450000</v>
      </c>
      <c r="C13" s="20">
        <v>3450000</v>
      </c>
      <c r="D13" s="22">
        <v>3950000</v>
      </c>
    </row>
    <row r="14" spans="1:4">
      <c r="A14" s="6" t="s">
        <v>9</v>
      </c>
      <c r="B14" s="7">
        <v>167850209</v>
      </c>
      <c r="C14" s="20">
        <v>174996275</v>
      </c>
      <c r="D14" s="22">
        <v>324603846</v>
      </c>
    </row>
    <row r="15" spans="1:4">
      <c r="A15" s="6" t="s">
        <v>10</v>
      </c>
      <c r="B15" s="7">
        <v>364675749</v>
      </c>
      <c r="C15" s="20">
        <v>359001259</v>
      </c>
      <c r="D15" s="22">
        <v>301651258</v>
      </c>
    </row>
    <row r="16" spans="1:4">
      <c r="A16" s="6" t="s">
        <v>11</v>
      </c>
      <c r="B16" s="7">
        <v>36830000</v>
      </c>
      <c r="C16" s="20">
        <v>36830000</v>
      </c>
      <c r="D16" s="22">
        <v>36830000</v>
      </c>
    </row>
    <row r="17" spans="1:11">
      <c r="A17" s="6" t="s">
        <v>12</v>
      </c>
      <c r="B17" s="7">
        <v>3000000</v>
      </c>
      <c r="C17" s="20">
        <v>4500000</v>
      </c>
      <c r="D17" s="22">
        <v>4500000</v>
      </c>
      <c r="E17" s="1"/>
      <c r="F17" s="1"/>
      <c r="G17" s="1"/>
      <c r="H17" s="1"/>
      <c r="I17" s="1"/>
      <c r="J17" s="1"/>
      <c r="K17" s="1"/>
    </row>
    <row r="18" spans="1:11">
      <c r="A18" s="9" t="s">
        <v>13</v>
      </c>
      <c r="B18" s="7">
        <v>835948007</v>
      </c>
      <c r="C18" s="20">
        <v>843520513</v>
      </c>
      <c r="D18" s="22">
        <v>838446563</v>
      </c>
      <c r="E18" s="1"/>
      <c r="F18" s="1"/>
      <c r="G18" s="1"/>
      <c r="H18" s="1"/>
      <c r="I18" s="1"/>
      <c r="J18" s="1"/>
      <c r="K18" s="1"/>
    </row>
    <row r="19" spans="1:11">
      <c r="A19" s="9" t="s">
        <v>14</v>
      </c>
      <c r="B19" s="7">
        <v>6371126</v>
      </c>
      <c r="C19" s="20">
        <v>6611126</v>
      </c>
      <c r="D19" s="22">
        <v>6611126</v>
      </c>
      <c r="E19" s="1"/>
      <c r="F19" s="1"/>
      <c r="G19" s="1"/>
      <c r="H19" s="1"/>
      <c r="I19" s="1"/>
      <c r="J19" s="1"/>
      <c r="K19" s="1"/>
    </row>
    <row r="20" spans="1:11">
      <c r="A20" s="10" t="s">
        <v>15</v>
      </c>
      <c r="B20" s="11">
        <v>842319133</v>
      </c>
      <c r="C20" s="20">
        <v>850131639</v>
      </c>
      <c r="D20" s="90">
        <v>951342121</v>
      </c>
      <c r="E20" s="12"/>
      <c r="F20" s="12"/>
      <c r="G20" s="12"/>
      <c r="H20" s="12"/>
      <c r="I20" s="12"/>
      <c r="J20" s="12"/>
      <c r="K20" s="12"/>
    </row>
    <row r="21" spans="1:11">
      <c r="A21" s="6" t="s">
        <v>16</v>
      </c>
      <c r="B21" s="7">
        <v>176671721</v>
      </c>
      <c r="C21" s="20">
        <v>184239338</v>
      </c>
      <c r="D21" s="22">
        <v>200185824</v>
      </c>
      <c r="E21" s="1"/>
      <c r="F21" s="1"/>
      <c r="G21" s="1"/>
      <c r="H21" s="1"/>
      <c r="I21" s="1"/>
      <c r="J21" s="1"/>
      <c r="K21" s="1"/>
    </row>
    <row r="22" spans="1:11">
      <c r="A22" s="6" t="s">
        <v>17</v>
      </c>
      <c r="B22" s="7">
        <v>0</v>
      </c>
      <c r="C22" s="20">
        <v>0</v>
      </c>
      <c r="D22" s="22">
        <v>4263996</v>
      </c>
      <c r="E22" s="1"/>
      <c r="F22" s="1"/>
      <c r="G22" s="1"/>
      <c r="H22" s="1"/>
      <c r="I22" s="1"/>
      <c r="J22" s="1"/>
      <c r="K22" s="1"/>
    </row>
    <row r="23" spans="1:11">
      <c r="A23" s="6" t="s">
        <v>18</v>
      </c>
      <c r="B23" s="7">
        <v>228947787</v>
      </c>
      <c r="C23" s="20">
        <v>228947787</v>
      </c>
      <c r="D23" s="22">
        <v>362947787</v>
      </c>
      <c r="E23" s="1"/>
      <c r="F23" s="1"/>
      <c r="G23" s="1"/>
      <c r="H23" s="1"/>
      <c r="I23" s="1"/>
      <c r="J23" s="1"/>
      <c r="K23" s="1"/>
    </row>
    <row r="24" spans="1:11">
      <c r="A24" s="6" t="s">
        <v>19</v>
      </c>
      <c r="B24" s="7">
        <v>52282550</v>
      </c>
      <c r="C24" s="20">
        <v>52527439</v>
      </c>
      <c r="D24" s="22">
        <v>41527439</v>
      </c>
      <c r="E24" s="1"/>
      <c r="F24" s="1"/>
      <c r="G24" s="1"/>
      <c r="H24" s="1"/>
      <c r="I24" s="1"/>
      <c r="J24" s="1"/>
      <c r="K24" s="1"/>
    </row>
    <row r="25" spans="1:11">
      <c r="A25" s="6" t="s">
        <v>20</v>
      </c>
      <c r="B25" s="7">
        <v>42000000</v>
      </c>
      <c r="C25" s="20">
        <v>42000000</v>
      </c>
      <c r="D25" s="22">
        <v>0</v>
      </c>
      <c r="E25" s="1"/>
      <c r="F25" s="1"/>
      <c r="G25" s="1"/>
      <c r="H25" s="1"/>
      <c r="I25" s="1"/>
      <c r="J25" s="1"/>
      <c r="K25" s="13"/>
    </row>
    <row r="26" spans="1:11">
      <c r="A26" s="9" t="s">
        <v>21</v>
      </c>
      <c r="B26" s="7">
        <v>499902058</v>
      </c>
      <c r="C26" s="20">
        <v>507714564</v>
      </c>
      <c r="D26" s="88">
        <v>608925046</v>
      </c>
      <c r="E26" s="2"/>
      <c r="F26" s="2"/>
      <c r="G26" s="2"/>
      <c r="H26" s="2"/>
      <c r="I26" s="2"/>
      <c r="J26" s="2"/>
      <c r="K26" s="2"/>
    </row>
    <row r="27" spans="1:11">
      <c r="A27" s="9" t="s">
        <v>22</v>
      </c>
      <c r="B27" s="7">
        <v>342417075</v>
      </c>
      <c r="C27" s="20">
        <v>342417075</v>
      </c>
      <c r="D27" s="22">
        <v>342417075</v>
      </c>
      <c r="E27" s="1"/>
      <c r="F27" s="1"/>
      <c r="G27" s="1"/>
      <c r="H27" s="1"/>
      <c r="I27" s="1"/>
      <c r="J27" s="1"/>
      <c r="K27" s="1"/>
    </row>
    <row r="28" spans="1:11" ht="15.75" thickBot="1">
      <c r="A28" s="10" t="s">
        <v>23</v>
      </c>
      <c r="B28" s="14">
        <v>842319133</v>
      </c>
      <c r="C28" s="21">
        <v>850131639</v>
      </c>
      <c r="D28" s="89">
        <v>951342121</v>
      </c>
      <c r="E28" s="12"/>
      <c r="F28" s="12"/>
      <c r="G28" s="12"/>
      <c r="H28" s="12"/>
      <c r="I28" s="12"/>
      <c r="J28" s="12"/>
      <c r="K28" s="12"/>
    </row>
  </sheetData>
  <mergeCells count="8">
    <mergeCell ref="A1:D1"/>
    <mergeCell ref="A3:D3"/>
    <mergeCell ref="A4:D4"/>
    <mergeCell ref="D8:D9"/>
    <mergeCell ref="A8:A9"/>
    <mergeCell ref="B8:B9"/>
    <mergeCell ref="C8:C9"/>
    <mergeCell ref="A2:B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7"/>
  <sheetViews>
    <sheetView topLeftCell="B1" workbookViewId="0">
      <selection activeCell="T11" sqref="T11"/>
    </sheetView>
  </sheetViews>
  <sheetFormatPr defaultRowHeight="15"/>
  <cols>
    <col min="1" max="1" width="64.5703125" style="23" customWidth="1"/>
    <col min="2" max="2" width="10.7109375" style="16" customWidth="1"/>
    <col min="3" max="3" width="14" style="23" bestFit="1" customWidth="1"/>
    <col min="4" max="4" width="13.28515625" style="23" bestFit="1" customWidth="1"/>
    <col min="5" max="5" width="11.85546875" style="23" bestFit="1" customWidth="1"/>
    <col min="6" max="6" width="14" style="23" bestFit="1" customWidth="1"/>
    <col min="7" max="7" width="12.7109375" style="2" bestFit="1" customWidth="1"/>
    <col min="8" max="8" width="14" style="23" bestFit="1" customWidth="1"/>
    <col min="9" max="9" width="13.28515625" style="23" bestFit="1" customWidth="1"/>
    <col min="10" max="10" width="11.85546875" style="23" bestFit="1" customWidth="1"/>
    <col min="11" max="11" width="14" style="23" bestFit="1" customWidth="1"/>
    <col min="12" max="12" width="12.7109375" style="2" bestFit="1" customWidth="1"/>
    <col min="13" max="13" width="14" style="13" bestFit="1" customWidth="1"/>
    <col min="14" max="14" width="15.140625" style="91" customWidth="1"/>
    <col min="15" max="15" width="11.85546875" style="84" bestFit="1" customWidth="1"/>
    <col min="16" max="16" width="14.85546875" style="84" customWidth="1"/>
    <col min="17" max="17" width="14" style="91" bestFit="1" customWidth="1"/>
    <col min="18" max="253" width="9.140625" style="23"/>
    <col min="254" max="254" width="105.140625" style="23" customWidth="1"/>
    <col min="255" max="255" width="9.140625" style="23"/>
    <col min="256" max="256" width="15" style="23" customWidth="1"/>
    <col min="257" max="257" width="15.5703125" style="23" customWidth="1"/>
    <col min="258" max="258" width="17.140625" style="23" customWidth="1"/>
    <col min="259" max="259" width="15.7109375" style="23" customWidth="1"/>
    <col min="260" max="260" width="14.5703125" style="23" bestFit="1" customWidth="1"/>
    <col min="261" max="509" width="9.140625" style="23"/>
    <col min="510" max="510" width="105.140625" style="23" customWidth="1"/>
    <col min="511" max="511" width="9.140625" style="23"/>
    <col min="512" max="512" width="15" style="23" customWidth="1"/>
    <col min="513" max="513" width="15.5703125" style="23" customWidth="1"/>
    <col min="514" max="514" width="17.140625" style="23" customWidth="1"/>
    <col min="515" max="515" width="15.7109375" style="23" customWidth="1"/>
    <col min="516" max="516" width="14.5703125" style="23" bestFit="1" customWidth="1"/>
    <col min="517" max="765" width="9.140625" style="23"/>
    <col min="766" max="766" width="105.140625" style="23" customWidth="1"/>
    <col min="767" max="767" width="9.140625" style="23"/>
    <col min="768" max="768" width="15" style="23" customWidth="1"/>
    <col min="769" max="769" width="15.5703125" style="23" customWidth="1"/>
    <col min="770" max="770" width="17.140625" style="23" customWidth="1"/>
    <col min="771" max="771" width="15.7109375" style="23" customWidth="1"/>
    <col min="772" max="772" width="14.5703125" style="23" bestFit="1" customWidth="1"/>
    <col min="773" max="1021" width="9.140625" style="23"/>
    <col min="1022" max="1022" width="105.140625" style="23" customWidth="1"/>
    <col min="1023" max="1023" width="9.140625" style="23"/>
    <col min="1024" max="1024" width="15" style="23" customWidth="1"/>
    <col min="1025" max="1025" width="15.5703125" style="23" customWidth="1"/>
    <col min="1026" max="1026" width="17.140625" style="23" customWidth="1"/>
    <col min="1027" max="1027" width="15.7109375" style="23" customWidth="1"/>
    <col min="1028" max="1028" width="14.5703125" style="23" bestFit="1" customWidth="1"/>
    <col min="1029" max="1277" width="9.140625" style="23"/>
    <col min="1278" max="1278" width="105.140625" style="23" customWidth="1"/>
    <col min="1279" max="1279" width="9.140625" style="23"/>
    <col min="1280" max="1280" width="15" style="23" customWidth="1"/>
    <col min="1281" max="1281" width="15.5703125" style="23" customWidth="1"/>
    <col min="1282" max="1282" width="17.140625" style="23" customWidth="1"/>
    <col min="1283" max="1283" width="15.7109375" style="23" customWidth="1"/>
    <col min="1284" max="1284" width="14.5703125" style="23" bestFit="1" customWidth="1"/>
    <col min="1285" max="1533" width="9.140625" style="23"/>
    <col min="1534" max="1534" width="105.140625" style="23" customWidth="1"/>
    <col min="1535" max="1535" width="9.140625" style="23"/>
    <col min="1536" max="1536" width="15" style="23" customWidth="1"/>
    <col min="1537" max="1537" width="15.5703125" style="23" customWidth="1"/>
    <col min="1538" max="1538" width="17.140625" style="23" customWidth="1"/>
    <col min="1539" max="1539" width="15.7109375" style="23" customWidth="1"/>
    <col min="1540" max="1540" width="14.5703125" style="23" bestFit="1" customWidth="1"/>
    <col min="1541" max="1789" width="9.140625" style="23"/>
    <col min="1790" max="1790" width="105.140625" style="23" customWidth="1"/>
    <col min="1791" max="1791" width="9.140625" style="23"/>
    <col min="1792" max="1792" width="15" style="23" customWidth="1"/>
    <col min="1793" max="1793" width="15.5703125" style="23" customWidth="1"/>
    <col min="1794" max="1794" width="17.140625" style="23" customWidth="1"/>
    <col min="1795" max="1795" width="15.7109375" style="23" customWidth="1"/>
    <col min="1796" max="1796" width="14.5703125" style="23" bestFit="1" customWidth="1"/>
    <col min="1797" max="2045" width="9.140625" style="23"/>
    <col min="2046" max="2046" width="105.140625" style="23" customWidth="1"/>
    <col min="2047" max="2047" width="9.140625" style="23"/>
    <col min="2048" max="2048" width="15" style="23" customWidth="1"/>
    <col min="2049" max="2049" width="15.5703125" style="23" customWidth="1"/>
    <col min="2050" max="2050" width="17.140625" style="23" customWidth="1"/>
    <col min="2051" max="2051" width="15.7109375" style="23" customWidth="1"/>
    <col min="2052" max="2052" width="14.5703125" style="23" bestFit="1" customWidth="1"/>
    <col min="2053" max="2301" width="9.140625" style="23"/>
    <col min="2302" max="2302" width="105.140625" style="23" customWidth="1"/>
    <col min="2303" max="2303" width="9.140625" style="23"/>
    <col min="2304" max="2304" width="15" style="23" customWidth="1"/>
    <col min="2305" max="2305" width="15.5703125" style="23" customWidth="1"/>
    <col min="2306" max="2306" width="17.140625" style="23" customWidth="1"/>
    <col min="2307" max="2307" width="15.7109375" style="23" customWidth="1"/>
    <col min="2308" max="2308" width="14.5703125" style="23" bestFit="1" customWidth="1"/>
    <col min="2309" max="2557" width="9.140625" style="23"/>
    <col min="2558" max="2558" width="105.140625" style="23" customWidth="1"/>
    <col min="2559" max="2559" width="9.140625" style="23"/>
    <col min="2560" max="2560" width="15" style="23" customWidth="1"/>
    <col min="2561" max="2561" width="15.5703125" style="23" customWidth="1"/>
    <col min="2562" max="2562" width="17.140625" style="23" customWidth="1"/>
    <col min="2563" max="2563" width="15.7109375" style="23" customWidth="1"/>
    <col min="2564" max="2564" width="14.5703125" style="23" bestFit="1" customWidth="1"/>
    <col min="2565" max="2813" width="9.140625" style="23"/>
    <col min="2814" max="2814" width="105.140625" style="23" customWidth="1"/>
    <col min="2815" max="2815" width="9.140625" style="23"/>
    <col min="2816" max="2816" width="15" style="23" customWidth="1"/>
    <col min="2817" max="2817" width="15.5703125" style="23" customWidth="1"/>
    <col min="2818" max="2818" width="17.140625" style="23" customWidth="1"/>
    <col min="2819" max="2819" width="15.7109375" style="23" customWidth="1"/>
    <col min="2820" max="2820" width="14.5703125" style="23" bestFit="1" customWidth="1"/>
    <col min="2821" max="3069" width="9.140625" style="23"/>
    <col min="3070" max="3070" width="105.140625" style="23" customWidth="1"/>
    <col min="3071" max="3071" width="9.140625" style="23"/>
    <col min="3072" max="3072" width="15" style="23" customWidth="1"/>
    <col min="3073" max="3073" width="15.5703125" style="23" customWidth="1"/>
    <col min="3074" max="3074" width="17.140625" style="23" customWidth="1"/>
    <col min="3075" max="3075" width="15.7109375" style="23" customWidth="1"/>
    <col min="3076" max="3076" width="14.5703125" style="23" bestFit="1" customWidth="1"/>
    <col min="3077" max="3325" width="9.140625" style="23"/>
    <col min="3326" max="3326" width="105.140625" style="23" customWidth="1"/>
    <col min="3327" max="3327" width="9.140625" style="23"/>
    <col min="3328" max="3328" width="15" style="23" customWidth="1"/>
    <col min="3329" max="3329" width="15.5703125" style="23" customWidth="1"/>
    <col min="3330" max="3330" width="17.140625" style="23" customWidth="1"/>
    <col min="3331" max="3331" width="15.7109375" style="23" customWidth="1"/>
    <col min="3332" max="3332" width="14.5703125" style="23" bestFit="1" customWidth="1"/>
    <col min="3333" max="3581" width="9.140625" style="23"/>
    <col min="3582" max="3582" width="105.140625" style="23" customWidth="1"/>
    <col min="3583" max="3583" width="9.140625" style="23"/>
    <col min="3584" max="3584" width="15" style="23" customWidth="1"/>
    <col min="3585" max="3585" width="15.5703125" style="23" customWidth="1"/>
    <col min="3586" max="3586" width="17.140625" style="23" customWidth="1"/>
    <col min="3587" max="3587" width="15.7109375" style="23" customWidth="1"/>
    <col min="3588" max="3588" width="14.5703125" style="23" bestFit="1" customWidth="1"/>
    <col min="3589" max="3837" width="9.140625" style="23"/>
    <col min="3838" max="3838" width="105.140625" style="23" customWidth="1"/>
    <col min="3839" max="3839" width="9.140625" style="23"/>
    <col min="3840" max="3840" width="15" style="23" customWidth="1"/>
    <col min="3841" max="3841" width="15.5703125" style="23" customWidth="1"/>
    <col min="3842" max="3842" width="17.140625" style="23" customWidth="1"/>
    <col min="3843" max="3843" width="15.7109375" style="23" customWidth="1"/>
    <col min="3844" max="3844" width="14.5703125" style="23" bestFit="1" customWidth="1"/>
    <col min="3845" max="4093" width="9.140625" style="23"/>
    <col min="4094" max="4094" width="105.140625" style="23" customWidth="1"/>
    <col min="4095" max="4095" width="9.140625" style="23"/>
    <col min="4096" max="4096" width="15" style="23" customWidth="1"/>
    <col min="4097" max="4097" width="15.5703125" style="23" customWidth="1"/>
    <col min="4098" max="4098" width="17.140625" style="23" customWidth="1"/>
    <col min="4099" max="4099" width="15.7109375" style="23" customWidth="1"/>
    <col min="4100" max="4100" width="14.5703125" style="23" bestFit="1" customWidth="1"/>
    <col min="4101" max="4349" width="9.140625" style="23"/>
    <col min="4350" max="4350" width="105.140625" style="23" customWidth="1"/>
    <col min="4351" max="4351" width="9.140625" style="23"/>
    <col min="4352" max="4352" width="15" style="23" customWidth="1"/>
    <col min="4353" max="4353" width="15.5703125" style="23" customWidth="1"/>
    <col min="4354" max="4354" width="17.140625" style="23" customWidth="1"/>
    <col min="4355" max="4355" width="15.7109375" style="23" customWidth="1"/>
    <col min="4356" max="4356" width="14.5703125" style="23" bestFit="1" customWidth="1"/>
    <col min="4357" max="4605" width="9.140625" style="23"/>
    <col min="4606" max="4606" width="105.140625" style="23" customWidth="1"/>
    <col min="4607" max="4607" width="9.140625" style="23"/>
    <col min="4608" max="4608" width="15" style="23" customWidth="1"/>
    <col min="4609" max="4609" width="15.5703125" style="23" customWidth="1"/>
    <col min="4610" max="4610" width="17.140625" style="23" customWidth="1"/>
    <col min="4611" max="4611" width="15.7109375" style="23" customWidth="1"/>
    <col min="4612" max="4612" width="14.5703125" style="23" bestFit="1" customWidth="1"/>
    <col min="4613" max="4861" width="9.140625" style="23"/>
    <col min="4862" max="4862" width="105.140625" style="23" customWidth="1"/>
    <col min="4863" max="4863" width="9.140625" style="23"/>
    <col min="4864" max="4864" width="15" style="23" customWidth="1"/>
    <col min="4865" max="4865" width="15.5703125" style="23" customWidth="1"/>
    <col min="4866" max="4866" width="17.140625" style="23" customWidth="1"/>
    <col min="4867" max="4867" width="15.7109375" style="23" customWidth="1"/>
    <col min="4868" max="4868" width="14.5703125" style="23" bestFit="1" customWidth="1"/>
    <col min="4869" max="5117" width="9.140625" style="23"/>
    <col min="5118" max="5118" width="105.140625" style="23" customWidth="1"/>
    <col min="5119" max="5119" width="9.140625" style="23"/>
    <col min="5120" max="5120" width="15" style="23" customWidth="1"/>
    <col min="5121" max="5121" width="15.5703125" style="23" customWidth="1"/>
    <col min="5122" max="5122" width="17.140625" style="23" customWidth="1"/>
    <col min="5123" max="5123" width="15.7109375" style="23" customWidth="1"/>
    <col min="5124" max="5124" width="14.5703125" style="23" bestFit="1" customWidth="1"/>
    <col min="5125" max="5373" width="9.140625" style="23"/>
    <col min="5374" max="5374" width="105.140625" style="23" customWidth="1"/>
    <col min="5375" max="5375" width="9.140625" style="23"/>
    <col min="5376" max="5376" width="15" style="23" customWidth="1"/>
    <col min="5377" max="5377" width="15.5703125" style="23" customWidth="1"/>
    <col min="5378" max="5378" width="17.140625" style="23" customWidth="1"/>
    <col min="5379" max="5379" width="15.7109375" style="23" customWidth="1"/>
    <col min="5380" max="5380" width="14.5703125" style="23" bestFit="1" customWidth="1"/>
    <col min="5381" max="5629" width="9.140625" style="23"/>
    <col min="5630" max="5630" width="105.140625" style="23" customWidth="1"/>
    <col min="5631" max="5631" width="9.140625" style="23"/>
    <col min="5632" max="5632" width="15" style="23" customWidth="1"/>
    <col min="5633" max="5633" width="15.5703125" style="23" customWidth="1"/>
    <col min="5634" max="5634" width="17.140625" style="23" customWidth="1"/>
    <col min="5635" max="5635" width="15.7109375" style="23" customWidth="1"/>
    <col min="5636" max="5636" width="14.5703125" style="23" bestFit="1" customWidth="1"/>
    <col min="5637" max="5885" width="9.140625" style="23"/>
    <col min="5886" max="5886" width="105.140625" style="23" customWidth="1"/>
    <col min="5887" max="5887" width="9.140625" style="23"/>
    <col min="5888" max="5888" width="15" style="23" customWidth="1"/>
    <col min="5889" max="5889" width="15.5703125" style="23" customWidth="1"/>
    <col min="5890" max="5890" width="17.140625" style="23" customWidth="1"/>
    <col min="5891" max="5891" width="15.7109375" style="23" customWidth="1"/>
    <col min="5892" max="5892" width="14.5703125" style="23" bestFit="1" customWidth="1"/>
    <col min="5893" max="6141" width="9.140625" style="23"/>
    <col min="6142" max="6142" width="105.140625" style="23" customWidth="1"/>
    <col min="6143" max="6143" width="9.140625" style="23"/>
    <col min="6144" max="6144" width="15" style="23" customWidth="1"/>
    <col min="6145" max="6145" width="15.5703125" style="23" customWidth="1"/>
    <col min="6146" max="6146" width="17.140625" style="23" customWidth="1"/>
    <col min="6147" max="6147" width="15.7109375" style="23" customWidth="1"/>
    <col min="6148" max="6148" width="14.5703125" style="23" bestFit="1" customWidth="1"/>
    <col min="6149" max="6397" width="9.140625" style="23"/>
    <col min="6398" max="6398" width="105.140625" style="23" customWidth="1"/>
    <col min="6399" max="6399" width="9.140625" style="23"/>
    <col min="6400" max="6400" width="15" style="23" customWidth="1"/>
    <col min="6401" max="6401" width="15.5703125" style="23" customWidth="1"/>
    <col min="6402" max="6402" width="17.140625" style="23" customWidth="1"/>
    <col min="6403" max="6403" width="15.7109375" style="23" customWidth="1"/>
    <col min="6404" max="6404" width="14.5703125" style="23" bestFit="1" customWidth="1"/>
    <col min="6405" max="6653" width="9.140625" style="23"/>
    <col min="6654" max="6654" width="105.140625" style="23" customWidth="1"/>
    <col min="6655" max="6655" width="9.140625" style="23"/>
    <col min="6656" max="6656" width="15" style="23" customWidth="1"/>
    <col min="6657" max="6657" width="15.5703125" style="23" customWidth="1"/>
    <col min="6658" max="6658" width="17.140625" style="23" customWidth="1"/>
    <col min="6659" max="6659" width="15.7109375" style="23" customWidth="1"/>
    <col min="6660" max="6660" width="14.5703125" style="23" bestFit="1" customWidth="1"/>
    <col min="6661" max="6909" width="9.140625" style="23"/>
    <col min="6910" max="6910" width="105.140625" style="23" customWidth="1"/>
    <col min="6911" max="6911" width="9.140625" style="23"/>
    <col min="6912" max="6912" width="15" style="23" customWidth="1"/>
    <col min="6913" max="6913" width="15.5703125" style="23" customWidth="1"/>
    <col min="6914" max="6914" width="17.140625" style="23" customWidth="1"/>
    <col min="6915" max="6915" width="15.7109375" style="23" customWidth="1"/>
    <col min="6916" max="6916" width="14.5703125" style="23" bestFit="1" customWidth="1"/>
    <col min="6917" max="7165" width="9.140625" style="23"/>
    <col min="7166" max="7166" width="105.140625" style="23" customWidth="1"/>
    <col min="7167" max="7167" width="9.140625" style="23"/>
    <col min="7168" max="7168" width="15" style="23" customWidth="1"/>
    <col min="7169" max="7169" width="15.5703125" style="23" customWidth="1"/>
    <col min="7170" max="7170" width="17.140625" style="23" customWidth="1"/>
    <col min="7171" max="7171" width="15.7109375" style="23" customWidth="1"/>
    <col min="7172" max="7172" width="14.5703125" style="23" bestFit="1" customWidth="1"/>
    <col min="7173" max="7421" width="9.140625" style="23"/>
    <col min="7422" max="7422" width="105.140625" style="23" customWidth="1"/>
    <col min="7423" max="7423" width="9.140625" style="23"/>
    <col min="7424" max="7424" width="15" style="23" customWidth="1"/>
    <col min="7425" max="7425" width="15.5703125" style="23" customWidth="1"/>
    <col min="7426" max="7426" width="17.140625" style="23" customWidth="1"/>
    <col min="7427" max="7427" width="15.7109375" style="23" customWidth="1"/>
    <col min="7428" max="7428" width="14.5703125" style="23" bestFit="1" customWidth="1"/>
    <col min="7429" max="7677" width="9.140625" style="23"/>
    <col min="7678" max="7678" width="105.140625" style="23" customWidth="1"/>
    <col min="7679" max="7679" width="9.140625" style="23"/>
    <col min="7680" max="7680" width="15" style="23" customWidth="1"/>
    <col min="7681" max="7681" width="15.5703125" style="23" customWidth="1"/>
    <col min="7682" max="7682" width="17.140625" style="23" customWidth="1"/>
    <col min="7683" max="7683" width="15.7109375" style="23" customWidth="1"/>
    <col min="7684" max="7684" width="14.5703125" style="23" bestFit="1" customWidth="1"/>
    <col min="7685" max="7933" width="9.140625" style="23"/>
    <col min="7934" max="7934" width="105.140625" style="23" customWidth="1"/>
    <col min="7935" max="7935" width="9.140625" style="23"/>
    <col min="7936" max="7936" width="15" style="23" customWidth="1"/>
    <col min="7937" max="7937" width="15.5703125" style="23" customWidth="1"/>
    <col min="7938" max="7938" width="17.140625" style="23" customWidth="1"/>
    <col min="7939" max="7939" width="15.7109375" style="23" customWidth="1"/>
    <col min="7940" max="7940" width="14.5703125" style="23" bestFit="1" customWidth="1"/>
    <col min="7941" max="8189" width="9.140625" style="23"/>
    <col min="8190" max="8190" width="105.140625" style="23" customWidth="1"/>
    <col min="8191" max="8191" width="9.140625" style="23"/>
    <col min="8192" max="8192" width="15" style="23" customWidth="1"/>
    <col min="8193" max="8193" width="15.5703125" style="23" customWidth="1"/>
    <col min="8194" max="8194" width="17.140625" style="23" customWidth="1"/>
    <col min="8195" max="8195" width="15.7109375" style="23" customWidth="1"/>
    <col min="8196" max="8196" width="14.5703125" style="23" bestFit="1" customWidth="1"/>
    <col min="8197" max="8445" width="9.140625" style="23"/>
    <col min="8446" max="8446" width="105.140625" style="23" customWidth="1"/>
    <col min="8447" max="8447" width="9.140625" style="23"/>
    <col min="8448" max="8448" width="15" style="23" customWidth="1"/>
    <col min="8449" max="8449" width="15.5703125" style="23" customWidth="1"/>
    <col min="8450" max="8450" width="17.140625" style="23" customWidth="1"/>
    <col min="8451" max="8451" width="15.7109375" style="23" customWidth="1"/>
    <col min="8452" max="8452" width="14.5703125" style="23" bestFit="1" customWidth="1"/>
    <col min="8453" max="8701" width="9.140625" style="23"/>
    <col min="8702" max="8702" width="105.140625" style="23" customWidth="1"/>
    <col min="8703" max="8703" width="9.140625" style="23"/>
    <col min="8704" max="8704" width="15" style="23" customWidth="1"/>
    <col min="8705" max="8705" width="15.5703125" style="23" customWidth="1"/>
    <col min="8706" max="8706" width="17.140625" style="23" customWidth="1"/>
    <col min="8707" max="8707" width="15.7109375" style="23" customWidth="1"/>
    <col min="8708" max="8708" width="14.5703125" style="23" bestFit="1" customWidth="1"/>
    <col min="8709" max="8957" width="9.140625" style="23"/>
    <col min="8958" max="8958" width="105.140625" style="23" customWidth="1"/>
    <col min="8959" max="8959" width="9.140625" style="23"/>
    <col min="8960" max="8960" width="15" style="23" customWidth="1"/>
    <col min="8961" max="8961" width="15.5703125" style="23" customWidth="1"/>
    <col min="8962" max="8962" width="17.140625" style="23" customWidth="1"/>
    <col min="8963" max="8963" width="15.7109375" style="23" customWidth="1"/>
    <col min="8964" max="8964" width="14.5703125" style="23" bestFit="1" customWidth="1"/>
    <col min="8965" max="9213" width="9.140625" style="23"/>
    <col min="9214" max="9214" width="105.140625" style="23" customWidth="1"/>
    <col min="9215" max="9215" width="9.140625" style="23"/>
    <col min="9216" max="9216" width="15" style="23" customWidth="1"/>
    <col min="9217" max="9217" width="15.5703125" style="23" customWidth="1"/>
    <col min="9218" max="9218" width="17.140625" style="23" customWidth="1"/>
    <col min="9219" max="9219" width="15.7109375" style="23" customWidth="1"/>
    <col min="9220" max="9220" width="14.5703125" style="23" bestFit="1" customWidth="1"/>
    <col min="9221" max="9469" width="9.140625" style="23"/>
    <col min="9470" max="9470" width="105.140625" style="23" customWidth="1"/>
    <col min="9471" max="9471" width="9.140625" style="23"/>
    <col min="9472" max="9472" width="15" style="23" customWidth="1"/>
    <col min="9473" max="9473" width="15.5703125" style="23" customWidth="1"/>
    <col min="9474" max="9474" width="17.140625" style="23" customWidth="1"/>
    <col min="9475" max="9475" width="15.7109375" style="23" customWidth="1"/>
    <col min="9476" max="9476" width="14.5703125" style="23" bestFit="1" customWidth="1"/>
    <col min="9477" max="9725" width="9.140625" style="23"/>
    <col min="9726" max="9726" width="105.140625" style="23" customWidth="1"/>
    <col min="9727" max="9727" width="9.140625" style="23"/>
    <col min="9728" max="9728" width="15" style="23" customWidth="1"/>
    <col min="9729" max="9729" width="15.5703125" style="23" customWidth="1"/>
    <col min="9730" max="9730" width="17.140625" style="23" customWidth="1"/>
    <col min="9731" max="9731" width="15.7109375" style="23" customWidth="1"/>
    <col min="9732" max="9732" width="14.5703125" style="23" bestFit="1" customWidth="1"/>
    <col min="9733" max="9981" width="9.140625" style="23"/>
    <col min="9982" max="9982" width="105.140625" style="23" customWidth="1"/>
    <col min="9983" max="9983" width="9.140625" style="23"/>
    <col min="9984" max="9984" width="15" style="23" customWidth="1"/>
    <col min="9985" max="9985" width="15.5703125" style="23" customWidth="1"/>
    <col min="9986" max="9986" width="17.140625" style="23" customWidth="1"/>
    <col min="9987" max="9987" width="15.7109375" style="23" customWidth="1"/>
    <col min="9988" max="9988" width="14.5703125" style="23" bestFit="1" customWidth="1"/>
    <col min="9989" max="10237" width="9.140625" style="23"/>
    <col min="10238" max="10238" width="105.140625" style="23" customWidth="1"/>
    <col min="10239" max="10239" width="9.140625" style="23"/>
    <col min="10240" max="10240" width="15" style="23" customWidth="1"/>
    <col min="10241" max="10241" width="15.5703125" style="23" customWidth="1"/>
    <col min="10242" max="10242" width="17.140625" style="23" customWidth="1"/>
    <col min="10243" max="10243" width="15.7109375" style="23" customWidth="1"/>
    <col min="10244" max="10244" width="14.5703125" style="23" bestFit="1" customWidth="1"/>
    <col min="10245" max="10493" width="9.140625" style="23"/>
    <col min="10494" max="10494" width="105.140625" style="23" customWidth="1"/>
    <col min="10495" max="10495" width="9.140625" style="23"/>
    <col min="10496" max="10496" width="15" style="23" customWidth="1"/>
    <col min="10497" max="10497" width="15.5703125" style="23" customWidth="1"/>
    <col min="10498" max="10498" width="17.140625" style="23" customWidth="1"/>
    <col min="10499" max="10499" width="15.7109375" style="23" customWidth="1"/>
    <col min="10500" max="10500" width="14.5703125" style="23" bestFit="1" customWidth="1"/>
    <col min="10501" max="10749" width="9.140625" style="23"/>
    <col min="10750" max="10750" width="105.140625" style="23" customWidth="1"/>
    <col min="10751" max="10751" width="9.140625" style="23"/>
    <col min="10752" max="10752" width="15" style="23" customWidth="1"/>
    <col min="10753" max="10753" width="15.5703125" style="23" customWidth="1"/>
    <col min="10754" max="10754" width="17.140625" style="23" customWidth="1"/>
    <col min="10755" max="10755" width="15.7109375" style="23" customWidth="1"/>
    <col min="10756" max="10756" width="14.5703125" style="23" bestFit="1" customWidth="1"/>
    <col min="10757" max="11005" width="9.140625" style="23"/>
    <col min="11006" max="11006" width="105.140625" style="23" customWidth="1"/>
    <col min="11007" max="11007" width="9.140625" style="23"/>
    <col min="11008" max="11008" width="15" style="23" customWidth="1"/>
    <col min="11009" max="11009" width="15.5703125" style="23" customWidth="1"/>
    <col min="11010" max="11010" width="17.140625" style="23" customWidth="1"/>
    <col min="11011" max="11011" width="15.7109375" style="23" customWidth="1"/>
    <col min="11012" max="11012" width="14.5703125" style="23" bestFit="1" customWidth="1"/>
    <col min="11013" max="11261" width="9.140625" style="23"/>
    <col min="11262" max="11262" width="105.140625" style="23" customWidth="1"/>
    <col min="11263" max="11263" width="9.140625" style="23"/>
    <col min="11264" max="11264" width="15" style="23" customWidth="1"/>
    <col min="11265" max="11265" width="15.5703125" style="23" customWidth="1"/>
    <col min="11266" max="11266" width="17.140625" style="23" customWidth="1"/>
    <col min="11267" max="11267" width="15.7109375" style="23" customWidth="1"/>
    <col min="11268" max="11268" width="14.5703125" style="23" bestFit="1" customWidth="1"/>
    <col min="11269" max="11517" width="9.140625" style="23"/>
    <col min="11518" max="11518" width="105.140625" style="23" customWidth="1"/>
    <col min="11519" max="11519" width="9.140625" style="23"/>
    <col min="11520" max="11520" width="15" style="23" customWidth="1"/>
    <col min="11521" max="11521" width="15.5703125" style="23" customWidth="1"/>
    <col min="11522" max="11522" width="17.140625" style="23" customWidth="1"/>
    <col min="11523" max="11523" width="15.7109375" style="23" customWidth="1"/>
    <col min="11524" max="11524" width="14.5703125" style="23" bestFit="1" customWidth="1"/>
    <col min="11525" max="11773" width="9.140625" style="23"/>
    <col min="11774" max="11774" width="105.140625" style="23" customWidth="1"/>
    <col min="11775" max="11775" width="9.140625" style="23"/>
    <col min="11776" max="11776" width="15" style="23" customWidth="1"/>
    <col min="11777" max="11777" width="15.5703125" style="23" customWidth="1"/>
    <col min="11778" max="11778" width="17.140625" style="23" customWidth="1"/>
    <col min="11779" max="11779" width="15.7109375" style="23" customWidth="1"/>
    <col min="11780" max="11780" width="14.5703125" style="23" bestFit="1" customWidth="1"/>
    <col min="11781" max="12029" width="9.140625" style="23"/>
    <col min="12030" max="12030" width="105.140625" style="23" customWidth="1"/>
    <col min="12031" max="12031" width="9.140625" style="23"/>
    <col min="12032" max="12032" width="15" style="23" customWidth="1"/>
    <col min="12033" max="12033" width="15.5703125" style="23" customWidth="1"/>
    <col min="12034" max="12034" width="17.140625" style="23" customWidth="1"/>
    <col min="12035" max="12035" width="15.7109375" style="23" customWidth="1"/>
    <col min="12036" max="12036" width="14.5703125" style="23" bestFit="1" customWidth="1"/>
    <col min="12037" max="12285" width="9.140625" style="23"/>
    <col min="12286" max="12286" width="105.140625" style="23" customWidth="1"/>
    <col min="12287" max="12287" width="9.140625" style="23"/>
    <col min="12288" max="12288" width="15" style="23" customWidth="1"/>
    <col min="12289" max="12289" width="15.5703125" style="23" customWidth="1"/>
    <col min="12290" max="12290" width="17.140625" style="23" customWidth="1"/>
    <col min="12291" max="12291" width="15.7109375" style="23" customWidth="1"/>
    <col min="12292" max="12292" width="14.5703125" style="23" bestFit="1" customWidth="1"/>
    <col min="12293" max="12541" width="9.140625" style="23"/>
    <col min="12542" max="12542" width="105.140625" style="23" customWidth="1"/>
    <col min="12543" max="12543" width="9.140625" style="23"/>
    <col min="12544" max="12544" width="15" style="23" customWidth="1"/>
    <col min="12545" max="12545" width="15.5703125" style="23" customWidth="1"/>
    <col min="12546" max="12546" width="17.140625" style="23" customWidth="1"/>
    <col min="12547" max="12547" width="15.7109375" style="23" customWidth="1"/>
    <col min="12548" max="12548" width="14.5703125" style="23" bestFit="1" customWidth="1"/>
    <col min="12549" max="12797" width="9.140625" style="23"/>
    <col min="12798" max="12798" width="105.140625" style="23" customWidth="1"/>
    <col min="12799" max="12799" width="9.140625" style="23"/>
    <col min="12800" max="12800" width="15" style="23" customWidth="1"/>
    <col min="12801" max="12801" width="15.5703125" style="23" customWidth="1"/>
    <col min="12802" max="12802" width="17.140625" style="23" customWidth="1"/>
    <col min="12803" max="12803" width="15.7109375" style="23" customWidth="1"/>
    <col min="12804" max="12804" width="14.5703125" style="23" bestFit="1" customWidth="1"/>
    <col min="12805" max="13053" width="9.140625" style="23"/>
    <col min="13054" max="13054" width="105.140625" style="23" customWidth="1"/>
    <col min="13055" max="13055" width="9.140625" style="23"/>
    <col min="13056" max="13056" width="15" style="23" customWidth="1"/>
    <col min="13057" max="13057" width="15.5703125" style="23" customWidth="1"/>
    <col min="13058" max="13058" width="17.140625" style="23" customWidth="1"/>
    <col min="13059" max="13059" width="15.7109375" style="23" customWidth="1"/>
    <col min="13060" max="13060" width="14.5703125" style="23" bestFit="1" customWidth="1"/>
    <col min="13061" max="13309" width="9.140625" style="23"/>
    <col min="13310" max="13310" width="105.140625" style="23" customWidth="1"/>
    <col min="13311" max="13311" width="9.140625" style="23"/>
    <col min="13312" max="13312" width="15" style="23" customWidth="1"/>
    <col min="13313" max="13313" width="15.5703125" style="23" customWidth="1"/>
    <col min="13314" max="13314" width="17.140625" style="23" customWidth="1"/>
    <col min="13315" max="13315" width="15.7109375" style="23" customWidth="1"/>
    <col min="13316" max="13316" width="14.5703125" style="23" bestFit="1" customWidth="1"/>
    <col min="13317" max="13565" width="9.140625" style="23"/>
    <col min="13566" max="13566" width="105.140625" style="23" customWidth="1"/>
    <col min="13567" max="13567" width="9.140625" style="23"/>
    <col min="13568" max="13568" width="15" style="23" customWidth="1"/>
    <col min="13569" max="13569" width="15.5703125" style="23" customWidth="1"/>
    <col min="13570" max="13570" width="17.140625" style="23" customWidth="1"/>
    <col min="13571" max="13571" width="15.7109375" style="23" customWidth="1"/>
    <col min="13572" max="13572" width="14.5703125" style="23" bestFit="1" customWidth="1"/>
    <col min="13573" max="13821" width="9.140625" style="23"/>
    <col min="13822" max="13822" width="105.140625" style="23" customWidth="1"/>
    <col min="13823" max="13823" width="9.140625" style="23"/>
    <col min="13824" max="13824" width="15" style="23" customWidth="1"/>
    <col min="13825" max="13825" width="15.5703125" style="23" customWidth="1"/>
    <col min="13826" max="13826" width="17.140625" style="23" customWidth="1"/>
    <col min="13827" max="13827" width="15.7109375" style="23" customWidth="1"/>
    <col min="13828" max="13828" width="14.5703125" style="23" bestFit="1" customWidth="1"/>
    <col min="13829" max="14077" width="9.140625" style="23"/>
    <col min="14078" max="14078" width="105.140625" style="23" customWidth="1"/>
    <col min="14079" max="14079" width="9.140625" style="23"/>
    <col min="14080" max="14080" width="15" style="23" customWidth="1"/>
    <col min="14081" max="14081" width="15.5703125" style="23" customWidth="1"/>
    <col min="14082" max="14082" width="17.140625" style="23" customWidth="1"/>
    <col min="14083" max="14083" width="15.7109375" style="23" customWidth="1"/>
    <col min="14084" max="14084" width="14.5703125" style="23" bestFit="1" customWidth="1"/>
    <col min="14085" max="14333" width="9.140625" style="23"/>
    <col min="14334" max="14334" width="105.140625" style="23" customWidth="1"/>
    <col min="14335" max="14335" width="9.140625" style="23"/>
    <col min="14336" max="14336" width="15" style="23" customWidth="1"/>
    <col min="14337" max="14337" width="15.5703125" style="23" customWidth="1"/>
    <col min="14338" max="14338" width="17.140625" style="23" customWidth="1"/>
    <col min="14339" max="14339" width="15.7109375" style="23" customWidth="1"/>
    <col min="14340" max="14340" width="14.5703125" style="23" bestFit="1" customWidth="1"/>
    <col min="14341" max="14589" width="9.140625" style="23"/>
    <col min="14590" max="14590" width="105.140625" style="23" customWidth="1"/>
    <col min="14591" max="14591" width="9.140625" style="23"/>
    <col min="14592" max="14592" width="15" style="23" customWidth="1"/>
    <col min="14593" max="14593" width="15.5703125" style="23" customWidth="1"/>
    <col min="14594" max="14594" width="17.140625" style="23" customWidth="1"/>
    <col min="14595" max="14595" width="15.7109375" style="23" customWidth="1"/>
    <col min="14596" max="14596" width="14.5703125" style="23" bestFit="1" customWidth="1"/>
    <col min="14597" max="14845" width="9.140625" style="23"/>
    <col min="14846" max="14846" width="105.140625" style="23" customWidth="1"/>
    <col min="14847" max="14847" width="9.140625" style="23"/>
    <col min="14848" max="14848" width="15" style="23" customWidth="1"/>
    <col min="14849" max="14849" width="15.5703125" style="23" customWidth="1"/>
    <col min="14850" max="14850" width="17.140625" style="23" customWidth="1"/>
    <col min="14851" max="14851" width="15.7109375" style="23" customWidth="1"/>
    <col min="14852" max="14852" width="14.5703125" style="23" bestFit="1" customWidth="1"/>
    <col min="14853" max="15101" width="9.140625" style="23"/>
    <col min="15102" max="15102" width="105.140625" style="23" customWidth="1"/>
    <col min="15103" max="15103" width="9.140625" style="23"/>
    <col min="15104" max="15104" width="15" style="23" customWidth="1"/>
    <col min="15105" max="15105" width="15.5703125" style="23" customWidth="1"/>
    <col min="15106" max="15106" width="17.140625" style="23" customWidth="1"/>
    <col min="15107" max="15107" width="15.7109375" style="23" customWidth="1"/>
    <col min="15108" max="15108" width="14.5703125" style="23" bestFit="1" customWidth="1"/>
    <col min="15109" max="15357" width="9.140625" style="23"/>
    <col min="15358" max="15358" width="105.140625" style="23" customWidth="1"/>
    <col min="15359" max="15359" width="9.140625" style="23"/>
    <col min="15360" max="15360" width="15" style="23" customWidth="1"/>
    <col min="15361" max="15361" width="15.5703125" style="23" customWidth="1"/>
    <col min="15362" max="15362" width="17.140625" style="23" customWidth="1"/>
    <col min="15363" max="15363" width="15.7109375" style="23" customWidth="1"/>
    <col min="15364" max="15364" width="14.5703125" style="23" bestFit="1" customWidth="1"/>
    <col min="15365" max="15613" width="9.140625" style="23"/>
    <col min="15614" max="15614" width="105.140625" style="23" customWidth="1"/>
    <col min="15615" max="15615" width="9.140625" style="23"/>
    <col min="15616" max="15616" width="15" style="23" customWidth="1"/>
    <col min="15617" max="15617" width="15.5703125" style="23" customWidth="1"/>
    <col min="15618" max="15618" width="17.140625" style="23" customWidth="1"/>
    <col min="15619" max="15619" width="15.7109375" style="23" customWidth="1"/>
    <col min="15620" max="15620" width="14.5703125" style="23" bestFit="1" customWidth="1"/>
    <col min="15621" max="15869" width="9.140625" style="23"/>
    <col min="15870" max="15870" width="105.140625" style="23" customWidth="1"/>
    <col min="15871" max="15871" width="9.140625" style="23"/>
    <col min="15872" max="15872" width="15" style="23" customWidth="1"/>
    <col min="15873" max="15873" width="15.5703125" style="23" customWidth="1"/>
    <col min="15874" max="15874" width="17.140625" style="23" customWidth="1"/>
    <col min="15875" max="15875" width="15.7109375" style="23" customWidth="1"/>
    <col min="15876" max="15876" width="14.5703125" style="23" bestFit="1" customWidth="1"/>
    <col min="15877" max="16125" width="9.140625" style="23"/>
    <col min="16126" max="16126" width="105.140625" style="23" customWidth="1"/>
    <col min="16127" max="16127" width="9.140625" style="23"/>
    <col min="16128" max="16128" width="15" style="23" customWidth="1"/>
    <col min="16129" max="16129" width="15.5703125" style="23" customWidth="1"/>
    <col min="16130" max="16130" width="17.140625" style="23" customWidth="1"/>
    <col min="16131" max="16131" width="15.7109375" style="23" customWidth="1"/>
    <col min="16132" max="16132" width="14.5703125" style="23" bestFit="1" customWidth="1"/>
    <col min="16133" max="16384" width="9.140625" style="23"/>
  </cols>
  <sheetData>
    <row r="1" spans="1:17">
      <c r="A1" s="442" t="s">
        <v>584</v>
      </c>
      <c r="B1" s="442"/>
      <c r="C1" s="442"/>
      <c r="D1" s="442"/>
      <c r="E1" s="442"/>
      <c r="F1" s="442"/>
      <c r="G1" s="442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>
      <c r="A2" s="434"/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  <c r="N2" s="435"/>
      <c r="O2" s="435"/>
      <c r="P2" s="435"/>
      <c r="Q2" s="435"/>
    </row>
    <row r="3" spans="1:17">
      <c r="A3" s="434"/>
      <c r="B3" s="434"/>
      <c r="C3" s="434"/>
      <c r="D3" s="434"/>
      <c r="E3" s="434"/>
      <c r="F3" s="434"/>
      <c r="G3" s="434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8.75">
      <c r="A4" s="461" t="s">
        <v>30</v>
      </c>
      <c r="B4" s="461"/>
      <c r="C4" s="461"/>
      <c r="D4" s="461"/>
      <c r="E4" s="461"/>
      <c r="F4" s="461"/>
      <c r="G4" s="461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7" ht="19.5">
      <c r="A5" s="463" t="s">
        <v>31</v>
      </c>
      <c r="B5" s="463"/>
      <c r="C5" s="463"/>
      <c r="D5" s="463"/>
      <c r="E5" s="463"/>
      <c r="F5" s="463"/>
      <c r="G5" s="46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1:17" ht="19.5">
      <c r="A6" s="436"/>
      <c r="B6" s="436"/>
      <c r="C6" s="436"/>
      <c r="D6" s="436"/>
      <c r="E6" s="436"/>
      <c r="F6" s="436"/>
      <c r="G6" s="436"/>
      <c r="H6" s="435"/>
      <c r="I6" s="435"/>
      <c r="J6" s="435"/>
      <c r="K6" s="435"/>
      <c r="L6" s="435"/>
      <c r="M6" s="435"/>
      <c r="N6" s="435"/>
      <c r="O6" s="435"/>
      <c r="P6" s="435"/>
      <c r="Q6" s="435"/>
    </row>
    <row r="7" spans="1:17">
      <c r="A7" s="24" t="s">
        <v>32</v>
      </c>
    </row>
    <row r="8" spans="1:17">
      <c r="A8" s="466" t="s">
        <v>33</v>
      </c>
      <c r="B8" s="468" t="s">
        <v>34</v>
      </c>
      <c r="C8" s="486" t="s">
        <v>35</v>
      </c>
      <c r="D8" s="487"/>
      <c r="E8" s="487"/>
      <c r="F8" s="487"/>
      <c r="G8" s="488"/>
      <c r="H8" s="486" t="s">
        <v>108</v>
      </c>
      <c r="I8" s="487"/>
      <c r="J8" s="487"/>
      <c r="K8" s="487"/>
      <c r="L8" s="488"/>
      <c r="M8" s="465" t="s">
        <v>105</v>
      </c>
      <c r="N8" s="465"/>
      <c r="O8" s="465"/>
      <c r="P8" s="465"/>
      <c r="Q8" s="465"/>
    </row>
    <row r="9" spans="1:17" ht="27" customHeight="1">
      <c r="A9" s="501"/>
      <c r="B9" s="504"/>
      <c r="C9" s="25" t="s">
        <v>36</v>
      </c>
      <c r="D9" s="26" t="s">
        <v>37</v>
      </c>
      <c r="E9" s="26" t="s">
        <v>38</v>
      </c>
      <c r="F9" s="26" t="s">
        <v>39</v>
      </c>
      <c r="G9" s="27" t="s">
        <v>40</v>
      </c>
      <c r="H9" s="26" t="s">
        <v>41</v>
      </c>
      <c r="I9" s="26" t="s">
        <v>37</v>
      </c>
      <c r="J9" s="26" t="s">
        <v>38</v>
      </c>
      <c r="K9" s="26" t="s">
        <v>42</v>
      </c>
      <c r="L9" s="27" t="s">
        <v>40</v>
      </c>
      <c r="M9" s="26" t="s">
        <v>41</v>
      </c>
      <c r="N9" s="195" t="s">
        <v>37</v>
      </c>
      <c r="O9" s="195" t="s">
        <v>106</v>
      </c>
      <c r="P9" s="195" t="s">
        <v>287</v>
      </c>
      <c r="Q9" s="195" t="s">
        <v>107</v>
      </c>
    </row>
    <row r="10" spans="1:17">
      <c r="A10" s="28" t="s">
        <v>43</v>
      </c>
      <c r="B10" s="29" t="s">
        <v>44</v>
      </c>
      <c r="C10" s="30">
        <v>34922116</v>
      </c>
      <c r="D10" s="30">
        <v>38044658</v>
      </c>
      <c r="E10" s="30">
        <v>38044658</v>
      </c>
      <c r="F10" s="30">
        <v>34922116</v>
      </c>
      <c r="G10" s="31">
        <f>SUM(C10+D10)</f>
        <v>72966774</v>
      </c>
      <c r="H10" s="30">
        <v>34922116</v>
      </c>
      <c r="I10" s="30">
        <v>38044658</v>
      </c>
      <c r="J10" s="30">
        <v>38044658</v>
      </c>
      <c r="K10" s="30">
        <v>34922116</v>
      </c>
      <c r="L10" s="31">
        <f>SUM(H10:I10)</f>
        <v>72966774</v>
      </c>
      <c r="M10" s="30">
        <v>34922116</v>
      </c>
      <c r="N10" s="196">
        <v>38044658</v>
      </c>
      <c r="O10" s="197">
        <f>SUM(M10:N10)</f>
        <v>72966774</v>
      </c>
      <c r="P10" s="30">
        <v>34922116</v>
      </c>
      <c r="Q10" s="196">
        <v>38044658</v>
      </c>
    </row>
    <row r="11" spans="1:17">
      <c r="A11" s="28" t="s">
        <v>45</v>
      </c>
      <c r="B11" s="32" t="s">
        <v>46</v>
      </c>
      <c r="C11" s="30"/>
      <c r="D11" s="30"/>
      <c r="E11" s="30"/>
      <c r="F11" s="30"/>
      <c r="G11" s="31">
        <f t="shared" ref="G11:G38" si="0">SUM(C11+D11)</f>
        <v>0</v>
      </c>
      <c r="H11" s="30"/>
      <c r="I11" s="30">
        <v>468600</v>
      </c>
      <c r="J11" s="30">
        <v>468600</v>
      </c>
      <c r="K11" s="30"/>
      <c r="L11" s="31">
        <f t="shared" ref="L11:L42" si="1">SUM(H11:I11)</f>
        <v>468600</v>
      </c>
      <c r="M11" s="30"/>
      <c r="N11" s="196">
        <v>468600</v>
      </c>
      <c r="O11" s="197">
        <f t="shared" ref="O11:O42" si="2">SUM(M11:N11)</f>
        <v>468600</v>
      </c>
      <c r="P11" s="30"/>
      <c r="Q11" s="196">
        <v>468600</v>
      </c>
    </row>
    <row r="12" spans="1:17">
      <c r="A12" s="33" t="s">
        <v>47</v>
      </c>
      <c r="B12" s="32" t="s">
        <v>48</v>
      </c>
      <c r="C12" s="30"/>
      <c r="D12" s="30">
        <v>500000</v>
      </c>
      <c r="E12" s="30">
        <v>500000</v>
      </c>
      <c r="F12" s="30"/>
      <c r="G12" s="31">
        <f t="shared" si="0"/>
        <v>500000</v>
      </c>
      <c r="H12" s="30"/>
      <c r="I12" s="30">
        <v>150174</v>
      </c>
      <c r="J12" s="30">
        <v>150174</v>
      </c>
      <c r="K12" s="30"/>
      <c r="L12" s="31">
        <f t="shared" si="1"/>
        <v>150174</v>
      </c>
      <c r="M12" s="30"/>
      <c r="N12" s="196">
        <v>145454</v>
      </c>
      <c r="O12" s="197">
        <f t="shared" si="2"/>
        <v>145454</v>
      </c>
      <c r="P12" s="30"/>
      <c r="Q12" s="196">
        <v>145454</v>
      </c>
    </row>
    <row r="13" spans="1:17">
      <c r="A13" s="33" t="s">
        <v>49</v>
      </c>
      <c r="B13" s="32" t="s">
        <v>50</v>
      </c>
      <c r="C13" s="30">
        <v>1416480</v>
      </c>
      <c r="D13" s="30">
        <v>1635850</v>
      </c>
      <c r="E13" s="30">
        <v>1635850</v>
      </c>
      <c r="F13" s="30">
        <v>1416480</v>
      </c>
      <c r="G13" s="31">
        <f t="shared" si="0"/>
        <v>3052330</v>
      </c>
      <c r="H13" s="30">
        <v>1416480</v>
      </c>
      <c r="I13" s="30">
        <v>1635850</v>
      </c>
      <c r="J13" s="30">
        <v>1635850</v>
      </c>
      <c r="K13" s="30">
        <v>1416480</v>
      </c>
      <c r="L13" s="31">
        <f t="shared" si="1"/>
        <v>3052330</v>
      </c>
      <c r="M13" s="30">
        <v>1467389</v>
      </c>
      <c r="N13" s="196">
        <v>1679951</v>
      </c>
      <c r="O13" s="197">
        <f t="shared" si="2"/>
        <v>3147340</v>
      </c>
      <c r="P13" s="30">
        <v>1467389</v>
      </c>
      <c r="Q13" s="196">
        <v>1679951</v>
      </c>
    </row>
    <row r="14" spans="1:17">
      <c r="A14" s="34" t="s">
        <v>51</v>
      </c>
      <c r="B14" s="32" t="s">
        <v>52</v>
      </c>
      <c r="C14" s="30">
        <v>320000</v>
      </c>
      <c r="D14" s="30">
        <v>300000</v>
      </c>
      <c r="E14" s="30">
        <v>300000</v>
      </c>
      <c r="F14" s="30">
        <v>320000</v>
      </c>
      <c r="G14" s="31">
        <f t="shared" si="0"/>
        <v>620000</v>
      </c>
      <c r="H14" s="30">
        <v>320000</v>
      </c>
      <c r="I14" s="30">
        <v>300000</v>
      </c>
      <c r="J14" s="30">
        <v>300000</v>
      </c>
      <c r="K14" s="30">
        <v>320000</v>
      </c>
      <c r="L14" s="31">
        <f t="shared" si="1"/>
        <v>620000</v>
      </c>
      <c r="M14" s="30">
        <v>320000</v>
      </c>
      <c r="N14" s="196">
        <v>300000</v>
      </c>
      <c r="O14" s="197">
        <f t="shared" si="2"/>
        <v>620000</v>
      </c>
      <c r="P14" s="30">
        <v>320000</v>
      </c>
      <c r="Q14" s="196">
        <v>300000</v>
      </c>
    </row>
    <row r="15" spans="1:17">
      <c r="A15" s="34" t="s">
        <v>53</v>
      </c>
      <c r="B15" s="32" t="s">
        <v>54</v>
      </c>
      <c r="C15" s="30">
        <v>200000</v>
      </c>
      <c r="D15" s="30"/>
      <c r="E15" s="30"/>
      <c r="F15" s="30">
        <v>200000</v>
      </c>
      <c r="G15" s="31">
        <f t="shared" si="0"/>
        <v>200000</v>
      </c>
      <c r="H15" s="30">
        <v>200000</v>
      </c>
      <c r="I15" s="30"/>
      <c r="J15" s="30"/>
      <c r="K15" s="30">
        <v>200000</v>
      </c>
      <c r="L15" s="31">
        <f t="shared" si="1"/>
        <v>200000</v>
      </c>
      <c r="M15" s="30">
        <v>200000</v>
      </c>
      <c r="N15" s="196">
        <v>0</v>
      </c>
      <c r="O15" s="197">
        <f t="shared" si="2"/>
        <v>200000</v>
      </c>
      <c r="P15" s="30">
        <v>200000</v>
      </c>
      <c r="Q15" s="196">
        <v>0</v>
      </c>
    </row>
    <row r="16" spans="1:17">
      <c r="A16" s="34" t="s">
        <v>55</v>
      </c>
      <c r="B16" s="32" t="s">
        <v>56</v>
      </c>
      <c r="C16" s="30">
        <v>3966000</v>
      </c>
      <c r="D16" s="30">
        <v>468600</v>
      </c>
      <c r="E16" s="30">
        <v>468600</v>
      </c>
      <c r="F16" s="30">
        <v>3966000</v>
      </c>
      <c r="G16" s="31">
        <f t="shared" si="0"/>
        <v>4434600</v>
      </c>
      <c r="H16" s="30">
        <v>3966000</v>
      </c>
      <c r="I16" s="30">
        <v>468600</v>
      </c>
      <c r="J16" s="30">
        <v>468600</v>
      </c>
      <c r="K16" s="30">
        <v>3966000</v>
      </c>
      <c r="L16" s="31">
        <f t="shared" si="1"/>
        <v>4434600</v>
      </c>
      <c r="M16" s="30">
        <v>3966000</v>
      </c>
      <c r="N16" s="196">
        <v>473320</v>
      </c>
      <c r="O16" s="197">
        <f t="shared" si="2"/>
        <v>4439320</v>
      </c>
      <c r="P16" s="30">
        <v>3966000</v>
      </c>
      <c r="Q16" s="196">
        <v>473320</v>
      </c>
    </row>
    <row r="17" spans="1:17">
      <c r="A17" s="35" t="s">
        <v>57</v>
      </c>
      <c r="B17" s="36" t="s">
        <v>58</v>
      </c>
      <c r="C17" s="31">
        <f>SUM(C10:C16)</f>
        <v>40824596</v>
      </c>
      <c r="D17" s="31">
        <f>SUM(D10:D16)</f>
        <v>40949108</v>
      </c>
      <c r="E17" s="31">
        <f>SUM(E10:E16)</f>
        <v>40949108</v>
      </c>
      <c r="F17" s="31">
        <f>SUM(F10:F16)</f>
        <v>40824596</v>
      </c>
      <c r="G17" s="31">
        <f t="shared" si="0"/>
        <v>81773704</v>
      </c>
      <c r="H17" s="31">
        <f>SUM(H10:H16)</f>
        <v>40824596</v>
      </c>
      <c r="I17" s="31">
        <f>SUM(I10:I16)</f>
        <v>41067882</v>
      </c>
      <c r="J17" s="31">
        <f>SUM(J10:J16)</f>
        <v>41067882</v>
      </c>
      <c r="K17" s="31">
        <f>SUM(K10:K16)</f>
        <v>40824596</v>
      </c>
      <c r="L17" s="31">
        <f t="shared" si="1"/>
        <v>81892478</v>
      </c>
      <c r="M17" s="31">
        <f>SUM(M10:M16)</f>
        <v>40875505</v>
      </c>
      <c r="N17" s="197">
        <f>SUM(N10:N16)</f>
        <v>41111983</v>
      </c>
      <c r="O17" s="197">
        <f t="shared" si="2"/>
        <v>81987488</v>
      </c>
      <c r="P17" s="31">
        <f>SUM(P10:P16)</f>
        <v>40875505</v>
      </c>
      <c r="Q17" s="197">
        <f>SUM(Q10:Q16)</f>
        <v>41111983</v>
      </c>
    </row>
    <row r="18" spans="1:17" ht="25.5">
      <c r="A18" s="34" t="s">
        <v>59</v>
      </c>
      <c r="B18" s="32" t="s">
        <v>60</v>
      </c>
      <c r="C18" s="30"/>
      <c r="D18" s="30"/>
      <c r="E18" s="30"/>
      <c r="F18" s="30"/>
      <c r="G18" s="31">
        <f t="shared" si="0"/>
        <v>0</v>
      </c>
      <c r="H18" s="30"/>
      <c r="I18" s="30">
        <v>100000</v>
      </c>
      <c r="J18" s="30">
        <v>100000</v>
      </c>
      <c r="K18" s="30"/>
      <c r="L18" s="31">
        <f t="shared" si="1"/>
        <v>100000</v>
      </c>
      <c r="M18" s="30"/>
      <c r="N18" s="196">
        <v>100000</v>
      </c>
      <c r="O18" s="197">
        <f t="shared" si="2"/>
        <v>100000</v>
      </c>
      <c r="P18" s="30"/>
      <c r="Q18" s="196">
        <v>100000</v>
      </c>
    </row>
    <row r="19" spans="1:17">
      <c r="A19" s="37" t="s">
        <v>61</v>
      </c>
      <c r="B19" s="36" t="s">
        <v>62</v>
      </c>
      <c r="C19" s="31"/>
      <c r="D19" s="31"/>
      <c r="E19" s="31"/>
      <c r="F19" s="31"/>
      <c r="G19" s="31">
        <f t="shared" si="0"/>
        <v>0</v>
      </c>
      <c r="H19" s="31">
        <f>SUM(H18)</f>
        <v>0</v>
      </c>
      <c r="I19" s="31">
        <f>SUM(I18)</f>
        <v>100000</v>
      </c>
      <c r="J19" s="31">
        <f>SUM(J18)</f>
        <v>100000</v>
      </c>
      <c r="K19" s="31">
        <f>SUM(K18)</f>
        <v>0</v>
      </c>
      <c r="L19" s="31">
        <f t="shared" si="1"/>
        <v>100000</v>
      </c>
      <c r="M19" s="31">
        <v>0</v>
      </c>
      <c r="N19" s="197">
        <f>SUM(N18)</f>
        <v>100000</v>
      </c>
      <c r="O19" s="197">
        <f t="shared" si="2"/>
        <v>100000</v>
      </c>
      <c r="P19" s="31">
        <v>0</v>
      </c>
      <c r="Q19" s="197">
        <f>SUM(Q18)</f>
        <v>100000</v>
      </c>
    </row>
    <row r="20" spans="1:17">
      <c r="A20" s="38" t="s">
        <v>63</v>
      </c>
      <c r="B20" s="39" t="s">
        <v>64</v>
      </c>
      <c r="C20" s="31">
        <f>SUM(C17+C19)</f>
        <v>40824596</v>
      </c>
      <c r="D20" s="31">
        <f>SUM(D17+D19)</f>
        <v>40949108</v>
      </c>
      <c r="E20" s="31">
        <f>SUM(E17+E19)</f>
        <v>40949108</v>
      </c>
      <c r="F20" s="31">
        <f>SUM(F17+F19)</f>
        <v>40824596</v>
      </c>
      <c r="G20" s="31">
        <f t="shared" si="0"/>
        <v>81773704</v>
      </c>
      <c r="H20" s="31">
        <f>SUM(H19,H17)</f>
        <v>40824596</v>
      </c>
      <c r="I20" s="31">
        <f>SUM(I19,I17)</f>
        <v>41167882</v>
      </c>
      <c r="J20" s="31">
        <f>SUM(J19,J17)</f>
        <v>41167882</v>
      </c>
      <c r="K20" s="31">
        <f>SUM(K19,K17)</f>
        <v>40824596</v>
      </c>
      <c r="L20" s="31">
        <f t="shared" si="1"/>
        <v>81992478</v>
      </c>
      <c r="M20" s="31">
        <f>SUM(M17+M19)</f>
        <v>40875505</v>
      </c>
      <c r="N20" s="197">
        <f>SUM(N19,N17)</f>
        <v>41211983</v>
      </c>
      <c r="O20" s="197">
        <f t="shared" si="2"/>
        <v>82087488</v>
      </c>
      <c r="P20" s="31">
        <f>SUM(P17+P19)</f>
        <v>40875505</v>
      </c>
      <c r="Q20" s="197">
        <f>SUM(Q19,Q17)</f>
        <v>41211983</v>
      </c>
    </row>
    <row r="21" spans="1:17">
      <c r="A21" s="40" t="s">
        <v>65</v>
      </c>
      <c r="B21" s="39" t="s">
        <v>66</v>
      </c>
      <c r="C21" s="31">
        <v>6303533</v>
      </c>
      <c r="D21" s="31">
        <v>6411195</v>
      </c>
      <c r="E21" s="31">
        <v>6411195</v>
      </c>
      <c r="F21" s="31">
        <v>6303533</v>
      </c>
      <c r="G21" s="31">
        <f t="shared" si="0"/>
        <v>12714728</v>
      </c>
      <c r="H21" s="31">
        <v>6303533</v>
      </c>
      <c r="I21" s="31">
        <v>6292421</v>
      </c>
      <c r="J21" s="31">
        <v>6292421</v>
      </c>
      <c r="K21" s="31">
        <v>6303533</v>
      </c>
      <c r="L21" s="31">
        <f t="shared" si="1"/>
        <v>12595954</v>
      </c>
      <c r="M21" s="31">
        <v>6252624</v>
      </c>
      <c r="N21" s="197">
        <v>6248320</v>
      </c>
      <c r="O21" s="197">
        <f t="shared" si="2"/>
        <v>12500944</v>
      </c>
      <c r="P21" s="31">
        <v>6252624</v>
      </c>
      <c r="Q21" s="197">
        <v>6248320</v>
      </c>
    </row>
    <row r="22" spans="1:17">
      <c r="A22" s="34" t="s">
        <v>67</v>
      </c>
      <c r="B22" s="32" t="s">
        <v>68</v>
      </c>
      <c r="C22" s="30">
        <v>140000</v>
      </c>
      <c r="D22" s="30">
        <v>230000</v>
      </c>
      <c r="E22" s="30">
        <v>230000</v>
      </c>
      <c r="F22" s="30">
        <v>140000</v>
      </c>
      <c r="G22" s="31">
        <f t="shared" si="0"/>
        <v>370000</v>
      </c>
      <c r="H22" s="30">
        <v>140000</v>
      </c>
      <c r="I22" s="30">
        <v>230000</v>
      </c>
      <c r="J22" s="30">
        <v>230000</v>
      </c>
      <c r="K22" s="30">
        <v>140000</v>
      </c>
      <c r="L22" s="31">
        <f t="shared" si="1"/>
        <v>370000</v>
      </c>
      <c r="M22" s="30">
        <v>40000</v>
      </c>
      <c r="N22" s="196">
        <v>230000</v>
      </c>
      <c r="O22" s="197">
        <f t="shared" si="2"/>
        <v>270000</v>
      </c>
      <c r="P22" s="30">
        <v>40000</v>
      </c>
      <c r="Q22" s="196">
        <v>230000</v>
      </c>
    </row>
    <row r="23" spans="1:17">
      <c r="A23" s="34" t="s">
        <v>69</v>
      </c>
      <c r="B23" s="32" t="s">
        <v>70</v>
      </c>
      <c r="C23" s="30">
        <v>560000</v>
      </c>
      <c r="D23" s="30">
        <v>1114000</v>
      </c>
      <c r="E23" s="30">
        <v>1114000</v>
      </c>
      <c r="F23" s="30">
        <v>560000</v>
      </c>
      <c r="G23" s="31">
        <f t="shared" si="0"/>
        <v>1674000</v>
      </c>
      <c r="H23" s="30">
        <v>560000</v>
      </c>
      <c r="I23" s="30">
        <v>814000</v>
      </c>
      <c r="J23" s="30">
        <v>814000</v>
      </c>
      <c r="K23" s="30">
        <v>560000</v>
      </c>
      <c r="L23" s="31">
        <f t="shared" si="1"/>
        <v>1374000</v>
      </c>
      <c r="M23" s="30">
        <v>660000</v>
      </c>
      <c r="N23" s="196">
        <v>814000</v>
      </c>
      <c r="O23" s="197">
        <f t="shared" si="2"/>
        <v>1474000</v>
      </c>
      <c r="P23" s="30">
        <v>660000</v>
      </c>
      <c r="Q23" s="196">
        <v>814000</v>
      </c>
    </row>
    <row r="24" spans="1:17">
      <c r="A24" s="37" t="s">
        <v>71</v>
      </c>
      <c r="B24" s="36" t="s">
        <v>72</v>
      </c>
      <c r="C24" s="31">
        <f>SUM(C22:C23)</f>
        <v>700000</v>
      </c>
      <c r="D24" s="31">
        <f>SUM(D22:D23)</f>
        <v>1344000</v>
      </c>
      <c r="E24" s="31">
        <f>SUM(E22:E23)</f>
        <v>1344000</v>
      </c>
      <c r="F24" s="31">
        <f>SUM(F22:F23)</f>
        <v>700000</v>
      </c>
      <c r="G24" s="31">
        <f t="shared" si="0"/>
        <v>2044000</v>
      </c>
      <c r="H24" s="31">
        <f>SUM(H22:H23)</f>
        <v>700000</v>
      </c>
      <c r="I24" s="31">
        <f>SUM(I22:I23)</f>
        <v>1044000</v>
      </c>
      <c r="J24" s="31">
        <f>SUM(J22:J23)</f>
        <v>1044000</v>
      </c>
      <c r="K24" s="31">
        <f>SUM(K22:K23)</f>
        <v>700000</v>
      </c>
      <c r="L24" s="31">
        <f t="shared" si="1"/>
        <v>1744000</v>
      </c>
      <c r="M24" s="31">
        <f>SUM(M22:M23)</f>
        <v>700000</v>
      </c>
      <c r="N24" s="197">
        <f>SUM(N22:N23)</f>
        <v>1044000</v>
      </c>
      <c r="O24" s="197">
        <f t="shared" si="2"/>
        <v>1744000</v>
      </c>
      <c r="P24" s="31">
        <f>SUM(P22:P23)</f>
        <v>700000</v>
      </c>
      <c r="Q24" s="197">
        <f>SUM(Q22:Q23)</f>
        <v>1044000</v>
      </c>
    </row>
    <row r="25" spans="1:17">
      <c r="A25" s="34" t="s">
        <v>73</v>
      </c>
      <c r="B25" s="32" t="s">
        <v>74</v>
      </c>
      <c r="C25" s="30">
        <v>80000</v>
      </c>
      <c r="D25" s="30">
        <v>20000</v>
      </c>
      <c r="E25" s="30">
        <v>20000</v>
      </c>
      <c r="F25" s="30">
        <v>80000</v>
      </c>
      <c r="G25" s="31">
        <f t="shared" si="0"/>
        <v>100000</v>
      </c>
      <c r="H25" s="30">
        <v>80000</v>
      </c>
      <c r="I25" s="30">
        <v>20000</v>
      </c>
      <c r="J25" s="30">
        <v>20000</v>
      </c>
      <c r="K25" s="30">
        <v>80000</v>
      </c>
      <c r="L25" s="31">
        <f t="shared" si="1"/>
        <v>100000</v>
      </c>
      <c r="M25" s="30">
        <v>80000</v>
      </c>
      <c r="N25" s="196"/>
      <c r="O25" s="197">
        <f t="shared" si="2"/>
        <v>80000</v>
      </c>
      <c r="P25" s="30">
        <v>80000</v>
      </c>
      <c r="Q25" s="196"/>
    </row>
    <row r="26" spans="1:17">
      <c r="A26" s="34" t="s">
        <v>75</v>
      </c>
      <c r="B26" s="32" t="s">
        <v>76</v>
      </c>
      <c r="C26" s="30">
        <v>220000</v>
      </c>
      <c r="D26" s="30">
        <v>100000</v>
      </c>
      <c r="E26" s="30">
        <v>100000</v>
      </c>
      <c r="F26" s="30">
        <v>220000</v>
      </c>
      <c r="G26" s="31">
        <f t="shared" si="0"/>
        <v>320000</v>
      </c>
      <c r="H26" s="30">
        <v>220000</v>
      </c>
      <c r="I26" s="30">
        <v>100000</v>
      </c>
      <c r="J26" s="30">
        <v>100000</v>
      </c>
      <c r="K26" s="30">
        <v>220000</v>
      </c>
      <c r="L26" s="31">
        <f t="shared" si="1"/>
        <v>320000</v>
      </c>
      <c r="M26" s="30">
        <v>220000</v>
      </c>
      <c r="N26" s="196">
        <v>200000</v>
      </c>
      <c r="O26" s="197">
        <f t="shared" si="2"/>
        <v>420000</v>
      </c>
      <c r="P26" s="30">
        <v>220000</v>
      </c>
      <c r="Q26" s="196">
        <v>200000</v>
      </c>
    </row>
    <row r="27" spans="1:17">
      <c r="A27" s="37" t="s">
        <v>77</v>
      </c>
      <c r="B27" s="36" t="s">
        <v>78</v>
      </c>
      <c r="C27" s="31">
        <f>SUM(C25:C26)</f>
        <v>300000</v>
      </c>
      <c r="D27" s="31">
        <f>SUM(D25:D26)</f>
        <v>120000</v>
      </c>
      <c r="E27" s="31">
        <f>SUM(E25:E26)</f>
        <v>120000</v>
      </c>
      <c r="F27" s="31">
        <f>SUM(F25:F26)</f>
        <v>300000</v>
      </c>
      <c r="G27" s="31">
        <f t="shared" si="0"/>
        <v>420000</v>
      </c>
      <c r="H27" s="31">
        <f>SUM(H25:H26)</f>
        <v>300000</v>
      </c>
      <c r="I27" s="31">
        <f>SUM(I25:I26)</f>
        <v>120000</v>
      </c>
      <c r="J27" s="31">
        <f>SUM(J25:J26)</f>
        <v>120000</v>
      </c>
      <c r="K27" s="31">
        <f>SUM(K25:K26)</f>
        <v>300000</v>
      </c>
      <c r="L27" s="31">
        <f t="shared" si="1"/>
        <v>420000</v>
      </c>
      <c r="M27" s="31">
        <f>SUM(M25:M26)</f>
        <v>300000</v>
      </c>
      <c r="N27" s="197">
        <f>SUM(N26)</f>
        <v>200000</v>
      </c>
      <c r="O27" s="197">
        <f t="shared" si="2"/>
        <v>500000</v>
      </c>
      <c r="P27" s="31">
        <f>SUM(P25:P26)</f>
        <v>300000</v>
      </c>
      <c r="Q27" s="197">
        <f>SUM(Q26)</f>
        <v>200000</v>
      </c>
    </row>
    <row r="28" spans="1:17">
      <c r="A28" s="34" t="s">
        <v>79</v>
      </c>
      <c r="B28" s="32" t="s">
        <v>80</v>
      </c>
      <c r="C28" s="30">
        <v>300000</v>
      </c>
      <c r="D28" s="30">
        <v>950000</v>
      </c>
      <c r="E28" s="30">
        <v>950000</v>
      </c>
      <c r="F28" s="30">
        <v>300000</v>
      </c>
      <c r="G28" s="31">
        <f t="shared" si="0"/>
        <v>1250000</v>
      </c>
      <c r="H28" s="30">
        <v>300000</v>
      </c>
      <c r="I28" s="30">
        <v>1550000</v>
      </c>
      <c r="J28" s="30">
        <v>1550000</v>
      </c>
      <c r="K28" s="30">
        <v>300000</v>
      </c>
      <c r="L28" s="31">
        <f t="shared" si="1"/>
        <v>1850000</v>
      </c>
      <c r="M28" s="30">
        <v>300000</v>
      </c>
      <c r="N28" s="196">
        <v>1550000</v>
      </c>
      <c r="O28" s="197">
        <f t="shared" si="2"/>
        <v>1850000</v>
      </c>
      <c r="P28" s="30">
        <v>300000</v>
      </c>
      <c r="Q28" s="196">
        <v>1550000</v>
      </c>
    </row>
    <row r="29" spans="1:17">
      <c r="A29" s="34" t="s">
        <v>81</v>
      </c>
      <c r="B29" s="32" t="s">
        <v>82</v>
      </c>
      <c r="C29" s="30">
        <v>200000</v>
      </c>
      <c r="D29" s="30">
        <v>400000</v>
      </c>
      <c r="E29" s="30">
        <v>400000</v>
      </c>
      <c r="F29" s="30">
        <v>200000</v>
      </c>
      <c r="G29" s="31">
        <f t="shared" si="0"/>
        <v>600000</v>
      </c>
      <c r="H29" s="30">
        <v>200000</v>
      </c>
      <c r="I29" s="30">
        <v>400000</v>
      </c>
      <c r="J29" s="30">
        <v>400000</v>
      </c>
      <c r="K29" s="30">
        <v>200000</v>
      </c>
      <c r="L29" s="31">
        <f t="shared" si="1"/>
        <v>600000</v>
      </c>
      <c r="M29" s="30">
        <v>200000</v>
      </c>
      <c r="N29" s="196">
        <v>450000</v>
      </c>
      <c r="O29" s="197">
        <f t="shared" si="2"/>
        <v>650000</v>
      </c>
      <c r="P29" s="30">
        <v>200000</v>
      </c>
      <c r="Q29" s="196">
        <v>450000</v>
      </c>
    </row>
    <row r="30" spans="1:17">
      <c r="A30" s="41" t="s">
        <v>83</v>
      </c>
      <c r="B30" s="32" t="s">
        <v>84</v>
      </c>
      <c r="C30" s="30">
        <v>1200000</v>
      </c>
      <c r="D30" s="30">
        <v>250000</v>
      </c>
      <c r="E30" s="30">
        <v>250000</v>
      </c>
      <c r="F30" s="30">
        <v>1200000</v>
      </c>
      <c r="G30" s="31">
        <f t="shared" si="0"/>
        <v>1450000</v>
      </c>
      <c r="H30" s="30">
        <v>1200000</v>
      </c>
      <c r="I30" s="30">
        <v>250000</v>
      </c>
      <c r="J30" s="30">
        <v>250000</v>
      </c>
      <c r="K30" s="30">
        <v>1200000</v>
      </c>
      <c r="L30" s="31">
        <f t="shared" si="1"/>
        <v>1450000</v>
      </c>
      <c r="M30" s="30">
        <v>1200000</v>
      </c>
      <c r="N30" s="196">
        <v>200000</v>
      </c>
      <c r="O30" s="197">
        <f t="shared" si="2"/>
        <v>1400000</v>
      </c>
      <c r="P30" s="30">
        <v>1200000</v>
      </c>
      <c r="Q30" s="196">
        <v>200000</v>
      </c>
    </row>
    <row r="31" spans="1:17">
      <c r="A31" s="34" t="s">
        <v>85</v>
      </c>
      <c r="B31" s="32" t="s">
        <v>86</v>
      </c>
      <c r="C31" s="30">
        <v>1200000</v>
      </c>
      <c r="D31" s="30">
        <v>1600000</v>
      </c>
      <c r="E31" s="30">
        <v>1600000</v>
      </c>
      <c r="F31" s="30">
        <v>1200000</v>
      </c>
      <c r="G31" s="31">
        <f t="shared" si="0"/>
        <v>2800000</v>
      </c>
      <c r="H31" s="30">
        <v>1200000</v>
      </c>
      <c r="I31" s="30">
        <v>1200000</v>
      </c>
      <c r="J31" s="30">
        <v>1200000</v>
      </c>
      <c r="K31" s="30">
        <v>1200000</v>
      </c>
      <c r="L31" s="31">
        <f t="shared" si="1"/>
        <v>2400000</v>
      </c>
      <c r="M31" s="30">
        <v>1200000</v>
      </c>
      <c r="N31" s="196">
        <v>1120000</v>
      </c>
      <c r="O31" s="197">
        <f t="shared" si="2"/>
        <v>2320000</v>
      </c>
      <c r="P31" s="30">
        <v>1200000</v>
      </c>
      <c r="Q31" s="196">
        <v>1120000</v>
      </c>
    </row>
    <row r="32" spans="1:17">
      <c r="A32" s="37" t="s">
        <v>87</v>
      </c>
      <c r="B32" s="36" t="s">
        <v>88</v>
      </c>
      <c r="C32" s="31">
        <f>SUM(C28:C31)</f>
        <v>2900000</v>
      </c>
      <c r="D32" s="31">
        <f>SUM(D28:D31)</f>
        <v>3200000</v>
      </c>
      <c r="E32" s="31">
        <f>SUM(E28:E31)</f>
        <v>3200000</v>
      </c>
      <c r="F32" s="31">
        <f>SUM(F28:F31)</f>
        <v>2900000</v>
      </c>
      <c r="G32" s="31">
        <f t="shared" si="0"/>
        <v>6100000</v>
      </c>
      <c r="H32" s="31">
        <f>SUM(H28:H31)</f>
        <v>2900000</v>
      </c>
      <c r="I32" s="31">
        <f>SUM(I28:I31)</f>
        <v>3400000</v>
      </c>
      <c r="J32" s="31">
        <f>SUM(J28:J31)</f>
        <v>3400000</v>
      </c>
      <c r="K32" s="31">
        <f>SUM(K28:K31)</f>
        <v>2900000</v>
      </c>
      <c r="L32" s="31">
        <f t="shared" si="1"/>
        <v>6300000</v>
      </c>
      <c r="M32" s="31">
        <f>SUM(M28:M31)</f>
        <v>2900000</v>
      </c>
      <c r="N32" s="197">
        <f>SUM(N28:N31)</f>
        <v>3320000</v>
      </c>
      <c r="O32" s="197">
        <f t="shared" si="2"/>
        <v>6220000</v>
      </c>
      <c r="P32" s="31">
        <f>SUM(P28:P31)</f>
        <v>2900000</v>
      </c>
      <c r="Q32" s="197">
        <f>SUM(Q28:Q31)</f>
        <v>3320000</v>
      </c>
    </row>
    <row r="33" spans="1:22">
      <c r="A33" s="34" t="s">
        <v>89</v>
      </c>
      <c r="B33" s="32" t="s">
        <v>90</v>
      </c>
      <c r="C33" s="30">
        <v>200000</v>
      </c>
      <c r="D33" s="30">
        <v>80000</v>
      </c>
      <c r="E33" s="30">
        <v>80000</v>
      </c>
      <c r="F33" s="30">
        <v>200000</v>
      </c>
      <c r="G33" s="31">
        <f t="shared" si="0"/>
        <v>280000</v>
      </c>
      <c r="H33" s="30">
        <v>200000</v>
      </c>
      <c r="I33" s="30">
        <v>80000</v>
      </c>
      <c r="J33" s="30">
        <v>80000</v>
      </c>
      <c r="K33" s="30">
        <v>200000</v>
      </c>
      <c r="L33" s="31">
        <f t="shared" si="1"/>
        <v>280000</v>
      </c>
      <c r="M33" s="30">
        <v>200000</v>
      </c>
      <c r="N33" s="196">
        <v>80000</v>
      </c>
      <c r="O33" s="197">
        <f t="shared" si="2"/>
        <v>280000</v>
      </c>
      <c r="P33" s="30">
        <v>200000</v>
      </c>
      <c r="Q33" s="196">
        <v>80000</v>
      </c>
    </row>
    <row r="34" spans="1:22">
      <c r="A34" s="37" t="s">
        <v>91</v>
      </c>
      <c r="B34" s="36" t="s">
        <v>92</v>
      </c>
      <c r="C34" s="31">
        <f>SUM(C33)</f>
        <v>200000</v>
      </c>
      <c r="D34" s="31">
        <f>SUM(D33)</f>
        <v>80000</v>
      </c>
      <c r="E34" s="31">
        <f>SUM(E33)</f>
        <v>80000</v>
      </c>
      <c r="F34" s="31">
        <f>SUM(F33)</f>
        <v>200000</v>
      </c>
      <c r="G34" s="31">
        <f t="shared" si="0"/>
        <v>280000</v>
      </c>
      <c r="H34" s="31">
        <f>SUM(H33)</f>
        <v>200000</v>
      </c>
      <c r="I34" s="31">
        <f>SUM(I33)</f>
        <v>80000</v>
      </c>
      <c r="J34" s="31">
        <f>SUM(J33)</f>
        <v>80000</v>
      </c>
      <c r="K34" s="31">
        <f>SUM(K33)</f>
        <v>200000</v>
      </c>
      <c r="L34" s="31">
        <f t="shared" si="1"/>
        <v>280000</v>
      </c>
      <c r="M34" s="31">
        <f>SUM(M33)</f>
        <v>200000</v>
      </c>
      <c r="N34" s="197">
        <f>SUM(N33)</f>
        <v>80000</v>
      </c>
      <c r="O34" s="197">
        <f t="shared" si="2"/>
        <v>280000</v>
      </c>
      <c r="P34" s="31">
        <f>SUM(P33)</f>
        <v>200000</v>
      </c>
      <c r="Q34" s="197">
        <f>SUM(Q33)</f>
        <v>80000</v>
      </c>
    </row>
    <row r="35" spans="1:22">
      <c r="A35" s="34" t="s">
        <v>93</v>
      </c>
      <c r="B35" s="32" t="s">
        <v>94</v>
      </c>
      <c r="C35" s="30">
        <v>820000</v>
      </c>
      <c r="D35" s="30">
        <v>2087000</v>
      </c>
      <c r="E35" s="30">
        <v>2087000</v>
      </c>
      <c r="F35" s="30">
        <v>820000</v>
      </c>
      <c r="G35" s="31">
        <f t="shared" si="0"/>
        <v>2907000</v>
      </c>
      <c r="H35" s="30">
        <v>820000</v>
      </c>
      <c r="I35" s="30">
        <v>2087000</v>
      </c>
      <c r="J35" s="30">
        <v>2087000</v>
      </c>
      <c r="K35" s="30">
        <v>820000</v>
      </c>
      <c r="L35" s="31">
        <f t="shared" si="1"/>
        <v>2907000</v>
      </c>
      <c r="M35" s="30">
        <v>820000</v>
      </c>
      <c r="N35" s="196">
        <v>2087000</v>
      </c>
      <c r="O35" s="197">
        <f t="shared" si="2"/>
        <v>2907000</v>
      </c>
      <c r="P35" s="30">
        <v>820000</v>
      </c>
      <c r="Q35" s="196">
        <v>2087000</v>
      </c>
    </row>
    <row r="36" spans="1:22">
      <c r="A36" s="34" t="s">
        <v>95</v>
      </c>
      <c r="B36" s="32" t="s">
        <v>96</v>
      </c>
      <c r="C36" s="30">
        <v>40000</v>
      </c>
      <c r="D36" s="30">
        <v>5000</v>
      </c>
      <c r="E36" s="30">
        <v>5000</v>
      </c>
      <c r="F36" s="30">
        <v>40000</v>
      </c>
      <c r="G36" s="31">
        <f t="shared" si="0"/>
        <v>45000</v>
      </c>
      <c r="H36" s="30">
        <v>40000</v>
      </c>
      <c r="I36" s="30">
        <v>5000</v>
      </c>
      <c r="J36" s="30">
        <v>5000</v>
      </c>
      <c r="K36" s="30">
        <v>40000</v>
      </c>
      <c r="L36" s="31">
        <f t="shared" si="1"/>
        <v>45000</v>
      </c>
      <c r="M36" s="30">
        <v>40000</v>
      </c>
      <c r="N36" s="196">
        <v>5000</v>
      </c>
      <c r="O36" s="197">
        <f t="shared" si="2"/>
        <v>45000</v>
      </c>
      <c r="P36" s="30">
        <v>40000</v>
      </c>
      <c r="Q36" s="196">
        <v>5000</v>
      </c>
    </row>
    <row r="37" spans="1:22">
      <c r="A37" s="37" t="s">
        <v>97</v>
      </c>
      <c r="B37" s="36" t="s">
        <v>98</v>
      </c>
      <c r="C37" s="31">
        <f>SUM(C35:C36)</f>
        <v>860000</v>
      </c>
      <c r="D37" s="31">
        <f>SUM(D35:D36)</f>
        <v>2092000</v>
      </c>
      <c r="E37" s="31">
        <f>SUM(E35:E36)</f>
        <v>2092000</v>
      </c>
      <c r="F37" s="31">
        <f>SUM(F35:F36)</f>
        <v>860000</v>
      </c>
      <c r="G37" s="31">
        <f t="shared" si="0"/>
        <v>2952000</v>
      </c>
      <c r="H37" s="31">
        <f>SUM(H35:H36)</f>
        <v>860000</v>
      </c>
      <c r="I37" s="31">
        <f>SUM(I35:I36)</f>
        <v>2092000</v>
      </c>
      <c r="J37" s="31">
        <f>SUM(J35:J36)</f>
        <v>2092000</v>
      </c>
      <c r="K37" s="31">
        <f>SUM(K35:K36)</f>
        <v>860000</v>
      </c>
      <c r="L37" s="31">
        <f t="shared" si="1"/>
        <v>2952000</v>
      </c>
      <c r="M37" s="31">
        <f>SUM(M35:M36)</f>
        <v>860000</v>
      </c>
      <c r="N37" s="197">
        <f>SUM(N35:N36)</f>
        <v>2092000</v>
      </c>
      <c r="O37" s="197">
        <f t="shared" si="2"/>
        <v>2952000</v>
      </c>
      <c r="P37" s="31">
        <f>SUM(P35:P36)</f>
        <v>860000</v>
      </c>
      <c r="Q37" s="197">
        <f>SUM(Q35:Q36)</f>
        <v>2092000</v>
      </c>
    </row>
    <row r="38" spans="1:22">
      <c r="A38" s="40" t="s">
        <v>99</v>
      </c>
      <c r="B38" s="39" t="s">
        <v>100</v>
      </c>
      <c r="C38" s="31">
        <f>SUM(C24+C27+C32+C34+C37)</f>
        <v>4960000</v>
      </c>
      <c r="D38" s="31">
        <f>SUM(D24+D27+D32+D34+D37)</f>
        <v>6836000</v>
      </c>
      <c r="E38" s="31">
        <f>SUM(E24+E27+E32+E34+E37)</f>
        <v>6836000</v>
      </c>
      <c r="F38" s="31">
        <f>SUM(F24+F27+F32+F34+F37)</f>
        <v>4960000</v>
      </c>
      <c r="G38" s="31">
        <f t="shared" si="0"/>
        <v>11796000</v>
      </c>
      <c r="H38" s="31">
        <f>SUM(H24+H27+H32+H34+H37)</f>
        <v>4960000</v>
      </c>
      <c r="I38" s="31">
        <f>SUM(I24+I27+I32+I34+I37)</f>
        <v>6736000</v>
      </c>
      <c r="J38" s="31">
        <f>SUM(J24+J27+J32+J34+J37)</f>
        <v>6736000</v>
      </c>
      <c r="K38" s="31">
        <f>SUM(K24+K27+K32+K34+K37)</f>
        <v>4960000</v>
      </c>
      <c r="L38" s="31">
        <f t="shared" si="1"/>
        <v>11696000</v>
      </c>
      <c r="M38" s="31">
        <f>SUM(M37,M34,M32,M27,M24)</f>
        <v>4960000</v>
      </c>
      <c r="N38" s="197">
        <f>SUM(N24+N27+N32+N34+N37)</f>
        <v>6736000</v>
      </c>
      <c r="O38" s="197">
        <f t="shared" si="2"/>
        <v>11696000</v>
      </c>
      <c r="P38" s="31">
        <f>SUM(P37,P34,P32,P27,P24)</f>
        <v>4960000</v>
      </c>
      <c r="Q38" s="197">
        <f>SUM(Q24+Q27+Q32+Q34+Q37)</f>
        <v>6736000</v>
      </c>
    </row>
    <row r="39" spans="1:22" s="12" customFormat="1" ht="15.75">
      <c r="A39" s="42" t="s">
        <v>101</v>
      </c>
      <c r="B39" s="43"/>
      <c r="C39" s="44">
        <f t="shared" ref="C39:K39" si="3">SUM(C20+C21+C38)</f>
        <v>52088129</v>
      </c>
      <c r="D39" s="45">
        <f t="shared" si="3"/>
        <v>54196303</v>
      </c>
      <c r="E39" s="45">
        <f t="shared" si="3"/>
        <v>54196303</v>
      </c>
      <c r="F39" s="44">
        <f t="shared" si="3"/>
        <v>52088129</v>
      </c>
      <c r="G39" s="31">
        <f t="shared" si="3"/>
        <v>106284432</v>
      </c>
      <c r="H39" s="44">
        <f t="shared" si="3"/>
        <v>52088129</v>
      </c>
      <c r="I39" s="45">
        <f t="shared" si="3"/>
        <v>54196303</v>
      </c>
      <c r="J39" s="45">
        <f t="shared" si="3"/>
        <v>54196303</v>
      </c>
      <c r="K39" s="44">
        <f t="shared" si="3"/>
        <v>52088129</v>
      </c>
      <c r="L39" s="31">
        <f t="shared" si="1"/>
        <v>106284432</v>
      </c>
      <c r="M39" s="44">
        <f>SUM(M20+M21+M38)</f>
        <v>52088129</v>
      </c>
      <c r="N39" s="198">
        <f>SUM(N20+N21+N38)</f>
        <v>54196303</v>
      </c>
      <c r="O39" s="197">
        <f t="shared" si="2"/>
        <v>106284432</v>
      </c>
      <c r="P39" s="44">
        <f>SUM(P20+P21+P38)</f>
        <v>52088129</v>
      </c>
      <c r="Q39" s="198">
        <f>SUM(Q20+Q21+Q38)</f>
        <v>54196303</v>
      </c>
    </row>
    <row r="40" spans="1:22" s="12" customFormat="1" ht="15.75">
      <c r="A40" s="42" t="s">
        <v>102</v>
      </c>
      <c r="B40" s="43"/>
      <c r="C40" s="47">
        <v>0</v>
      </c>
      <c r="D40" s="47"/>
      <c r="E40" s="47"/>
      <c r="F40" s="47">
        <v>0</v>
      </c>
      <c r="G40" s="31">
        <f t="shared" ref="G40" si="4">SUM(C40+D40)</f>
        <v>0</v>
      </c>
      <c r="H40" s="47"/>
      <c r="I40" s="47"/>
      <c r="J40" s="47"/>
      <c r="K40" s="47"/>
      <c r="L40" s="31">
        <f t="shared" si="1"/>
        <v>0</v>
      </c>
      <c r="M40" s="47">
        <v>0</v>
      </c>
      <c r="N40" s="199">
        <v>0</v>
      </c>
      <c r="O40" s="197">
        <f t="shared" si="2"/>
        <v>0</v>
      </c>
      <c r="P40" s="47">
        <v>0</v>
      </c>
      <c r="Q40" s="199">
        <v>0</v>
      </c>
    </row>
    <row r="41" spans="1:22" s="12" customFormat="1" ht="15.75">
      <c r="A41" s="48" t="s">
        <v>103</v>
      </c>
      <c r="B41" s="49" t="s">
        <v>104</v>
      </c>
      <c r="C41" s="45">
        <f>SUM(C39:C40)</f>
        <v>52088129</v>
      </c>
      <c r="D41" s="45">
        <f t="shared" ref="D41:K41" si="5">SUM(D39:D40)</f>
        <v>54196303</v>
      </c>
      <c r="E41" s="45">
        <f t="shared" si="5"/>
        <v>54196303</v>
      </c>
      <c r="F41" s="45">
        <f t="shared" si="5"/>
        <v>52088129</v>
      </c>
      <c r="G41" s="45">
        <f t="shared" si="5"/>
        <v>106284432</v>
      </c>
      <c r="H41" s="45">
        <f t="shared" si="5"/>
        <v>52088129</v>
      </c>
      <c r="I41" s="45">
        <f t="shared" si="5"/>
        <v>54196303</v>
      </c>
      <c r="J41" s="45">
        <f t="shared" si="5"/>
        <v>54196303</v>
      </c>
      <c r="K41" s="45">
        <f t="shared" si="5"/>
        <v>52088129</v>
      </c>
      <c r="L41" s="31">
        <f t="shared" si="1"/>
        <v>106284432</v>
      </c>
      <c r="M41" s="45">
        <f>SUM(M39)</f>
        <v>52088129</v>
      </c>
      <c r="N41" s="198">
        <f>SUM(N39:N40)</f>
        <v>54196303</v>
      </c>
      <c r="O41" s="197">
        <f t="shared" si="2"/>
        <v>106284432</v>
      </c>
      <c r="P41" s="45">
        <f>SUM(P39)</f>
        <v>52088129</v>
      </c>
      <c r="Q41" s="198">
        <f>SUM(Q39:Q40)</f>
        <v>54196303</v>
      </c>
    </row>
    <row r="42" spans="1:22" s="12" customFormat="1" ht="15.75">
      <c r="A42" s="50" t="s">
        <v>15</v>
      </c>
      <c r="B42" s="51"/>
      <c r="C42" s="45">
        <f>SUM(C41)</f>
        <v>52088129</v>
      </c>
      <c r="D42" s="45">
        <f t="shared" ref="D42:K42" si="6">SUM(D41)</f>
        <v>54196303</v>
      </c>
      <c r="E42" s="45">
        <f t="shared" si="6"/>
        <v>54196303</v>
      </c>
      <c r="F42" s="45">
        <f t="shared" si="6"/>
        <v>52088129</v>
      </c>
      <c r="G42" s="45">
        <f t="shared" si="6"/>
        <v>106284432</v>
      </c>
      <c r="H42" s="45">
        <f t="shared" si="6"/>
        <v>52088129</v>
      </c>
      <c r="I42" s="45">
        <f t="shared" si="6"/>
        <v>54196303</v>
      </c>
      <c r="J42" s="45">
        <f t="shared" si="6"/>
        <v>54196303</v>
      </c>
      <c r="K42" s="45">
        <f t="shared" si="6"/>
        <v>52088129</v>
      </c>
      <c r="L42" s="31">
        <f t="shared" si="1"/>
        <v>106284432</v>
      </c>
      <c r="M42" s="45">
        <f>SUM(M41)</f>
        <v>52088129</v>
      </c>
      <c r="N42" s="198">
        <f>SUM(N41)</f>
        <v>54196303</v>
      </c>
      <c r="O42" s="197">
        <f t="shared" si="2"/>
        <v>106284432</v>
      </c>
      <c r="P42" s="45">
        <f>SUM(P41)</f>
        <v>52088129</v>
      </c>
      <c r="Q42" s="198">
        <f>SUM(Q41)</f>
        <v>54196303</v>
      </c>
      <c r="R42" s="46"/>
      <c r="S42" s="46"/>
      <c r="T42" s="46"/>
      <c r="U42" s="46"/>
      <c r="V42" s="46"/>
    </row>
    <row r="43" spans="1:22">
      <c r="B43" s="52"/>
      <c r="C43" s="13"/>
      <c r="D43" s="13"/>
      <c r="E43" s="13"/>
      <c r="F43" s="13"/>
      <c r="G43" s="53"/>
      <c r="H43" s="13"/>
      <c r="I43" s="13"/>
      <c r="J43" s="13"/>
      <c r="K43" s="13"/>
      <c r="L43" s="53"/>
      <c r="N43" s="200"/>
      <c r="O43" s="64"/>
      <c r="P43" s="64"/>
      <c r="Q43" s="200"/>
      <c r="R43" s="13"/>
      <c r="S43" s="13"/>
      <c r="T43" s="13"/>
      <c r="U43" s="13"/>
      <c r="V43" s="13"/>
    </row>
    <row r="44" spans="1:22">
      <c r="B44" s="52"/>
      <c r="C44" s="13"/>
      <c r="D44" s="13"/>
      <c r="E44" s="13"/>
      <c r="F44" s="13"/>
      <c r="G44" s="53"/>
      <c r="H44" s="13"/>
      <c r="I44" s="13"/>
      <c r="J44" s="13"/>
      <c r="K44" s="13"/>
      <c r="L44" s="53"/>
      <c r="N44" s="200"/>
      <c r="O44" s="64"/>
      <c r="P44" s="64"/>
      <c r="Q44" s="200"/>
      <c r="R44" s="13"/>
      <c r="S44" s="13"/>
      <c r="T44" s="13"/>
      <c r="U44" s="13"/>
      <c r="V44" s="13"/>
    </row>
    <row r="45" spans="1:22">
      <c r="B45" s="52"/>
      <c r="C45" s="13"/>
      <c r="D45" s="13"/>
      <c r="E45" s="13"/>
      <c r="F45" s="13"/>
      <c r="G45" s="53"/>
      <c r="H45" s="13"/>
      <c r="I45" s="13"/>
      <c r="J45" s="13"/>
      <c r="K45" s="13"/>
      <c r="L45" s="53"/>
      <c r="N45" s="200"/>
      <c r="O45" s="64"/>
      <c r="P45" s="64"/>
      <c r="Q45" s="200"/>
      <c r="R45" s="13"/>
      <c r="S45" s="13"/>
      <c r="T45" s="13"/>
      <c r="U45" s="13"/>
      <c r="V45" s="13"/>
    </row>
    <row r="46" spans="1:22">
      <c r="B46" s="52"/>
      <c r="C46" s="13"/>
      <c r="D46" s="13"/>
      <c r="E46" s="13"/>
      <c r="F46" s="13"/>
      <c r="G46" s="53"/>
      <c r="H46" s="13"/>
      <c r="I46" s="13"/>
      <c r="J46" s="13"/>
      <c r="K46" s="13"/>
      <c r="L46" s="53"/>
      <c r="N46" s="200"/>
      <c r="O46" s="64"/>
      <c r="P46" s="64"/>
      <c r="Q46" s="200"/>
      <c r="R46" s="13"/>
      <c r="S46" s="13"/>
      <c r="T46" s="13"/>
      <c r="U46" s="13"/>
      <c r="V46" s="13"/>
    </row>
    <row r="47" spans="1:22">
      <c r="B47" s="52"/>
      <c r="C47" s="13"/>
      <c r="D47" s="13"/>
      <c r="E47" s="13"/>
      <c r="F47" s="13"/>
      <c r="G47" s="53"/>
      <c r="H47" s="13"/>
      <c r="I47" s="13"/>
      <c r="J47" s="13"/>
      <c r="K47" s="13"/>
      <c r="L47" s="53"/>
      <c r="N47" s="200"/>
      <c r="O47" s="64"/>
      <c r="P47" s="64"/>
      <c r="Q47" s="200"/>
      <c r="R47" s="13"/>
      <c r="S47" s="13"/>
      <c r="T47" s="13"/>
      <c r="U47" s="13"/>
      <c r="V47" s="13"/>
    </row>
    <row r="48" spans="1:22">
      <c r="B48" s="52"/>
      <c r="C48" s="13"/>
      <c r="D48" s="13"/>
      <c r="E48" s="13"/>
      <c r="F48" s="13"/>
      <c r="G48" s="53"/>
      <c r="H48" s="13"/>
      <c r="I48" s="13"/>
      <c r="J48" s="13"/>
      <c r="K48" s="13"/>
      <c r="L48" s="53"/>
      <c r="N48" s="200"/>
      <c r="O48" s="64"/>
      <c r="P48" s="64"/>
      <c r="Q48" s="200"/>
      <c r="R48" s="13"/>
      <c r="S48" s="13"/>
      <c r="T48" s="13"/>
      <c r="U48" s="13"/>
      <c r="V48" s="13"/>
    </row>
    <row r="49" spans="1:22">
      <c r="B49" s="52"/>
      <c r="C49" s="13"/>
      <c r="D49" s="13"/>
      <c r="E49" s="13"/>
      <c r="F49" s="13"/>
      <c r="G49" s="53"/>
      <c r="H49" s="13"/>
      <c r="I49" s="13"/>
      <c r="J49" s="13"/>
      <c r="K49" s="13"/>
      <c r="L49" s="53"/>
      <c r="N49" s="200"/>
      <c r="O49" s="64"/>
      <c r="P49" s="64"/>
      <c r="Q49" s="200"/>
      <c r="R49" s="13"/>
      <c r="S49" s="13"/>
      <c r="T49" s="13"/>
      <c r="U49" s="13"/>
      <c r="V49" s="13"/>
    </row>
    <row r="50" spans="1:22">
      <c r="B50" s="52"/>
      <c r="C50" s="13"/>
      <c r="D50" s="13"/>
      <c r="E50" s="13"/>
      <c r="F50" s="13"/>
      <c r="G50" s="53"/>
      <c r="H50" s="13"/>
      <c r="I50" s="13"/>
      <c r="J50" s="13"/>
      <c r="K50" s="13"/>
      <c r="L50" s="53"/>
      <c r="N50" s="200"/>
      <c r="O50" s="64"/>
      <c r="P50" s="64"/>
      <c r="Q50" s="200"/>
      <c r="R50" s="13"/>
      <c r="S50" s="13"/>
      <c r="T50" s="13"/>
      <c r="U50" s="13"/>
      <c r="V50" s="13"/>
    </row>
    <row r="51" spans="1:22">
      <c r="B51" s="52"/>
      <c r="C51" s="13"/>
      <c r="D51" s="13"/>
      <c r="E51" s="13"/>
      <c r="F51" s="13"/>
      <c r="G51" s="53"/>
      <c r="H51" s="13"/>
      <c r="I51" s="13"/>
      <c r="J51" s="13"/>
      <c r="K51" s="13"/>
      <c r="L51" s="53"/>
      <c r="N51" s="200"/>
      <c r="O51" s="64"/>
      <c r="P51" s="64"/>
      <c r="Q51" s="200"/>
      <c r="R51" s="13"/>
      <c r="S51" s="13"/>
      <c r="T51" s="13"/>
      <c r="U51" s="13"/>
      <c r="V51" s="13"/>
    </row>
    <row r="52" spans="1:22">
      <c r="B52" s="52"/>
      <c r="C52" s="13"/>
      <c r="D52" s="13"/>
      <c r="E52" s="13"/>
      <c r="F52" s="13"/>
      <c r="G52" s="53"/>
      <c r="H52" s="13"/>
      <c r="I52" s="13"/>
      <c r="J52" s="13"/>
      <c r="K52" s="13"/>
      <c r="L52" s="53"/>
      <c r="N52" s="200"/>
      <c r="O52" s="64"/>
      <c r="P52" s="64"/>
      <c r="Q52" s="200"/>
      <c r="R52" s="13"/>
      <c r="S52" s="13"/>
      <c r="T52" s="13"/>
      <c r="U52" s="13"/>
      <c r="V52" s="13"/>
    </row>
    <row r="53" spans="1:22">
      <c r="B53" s="52"/>
      <c r="C53" s="13"/>
      <c r="D53" s="13"/>
      <c r="E53" s="13"/>
      <c r="F53" s="13"/>
      <c r="G53" s="53"/>
      <c r="H53" s="13"/>
      <c r="I53" s="13"/>
      <c r="J53" s="13"/>
      <c r="K53" s="13"/>
      <c r="L53" s="53"/>
      <c r="N53" s="200"/>
      <c r="O53" s="64"/>
      <c r="P53" s="64"/>
      <c r="Q53" s="200"/>
      <c r="R53" s="13"/>
      <c r="S53" s="13"/>
      <c r="T53" s="13"/>
      <c r="U53" s="13"/>
      <c r="V53" s="13"/>
    </row>
    <row r="54" spans="1:22">
      <c r="B54" s="52"/>
      <c r="C54" s="13"/>
      <c r="D54" s="13"/>
      <c r="E54" s="13"/>
      <c r="F54" s="13"/>
      <c r="G54" s="53"/>
      <c r="H54" s="13"/>
      <c r="I54" s="13"/>
      <c r="J54" s="13"/>
      <c r="K54" s="13"/>
      <c r="L54" s="53"/>
      <c r="N54" s="200"/>
      <c r="O54" s="64"/>
      <c r="P54" s="64"/>
      <c r="Q54" s="200"/>
      <c r="R54" s="13"/>
      <c r="S54" s="13"/>
      <c r="T54" s="13"/>
      <c r="U54" s="13"/>
      <c r="V54" s="13"/>
    </row>
    <row r="55" spans="1:22">
      <c r="B55" s="52"/>
      <c r="C55" s="13"/>
      <c r="D55" s="13"/>
      <c r="E55" s="13"/>
      <c r="F55" s="13"/>
      <c r="G55" s="53"/>
      <c r="H55" s="13"/>
      <c r="I55" s="13"/>
      <c r="J55" s="13"/>
      <c r="K55" s="13"/>
      <c r="L55" s="53"/>
      <c r="N55" s="200"/>
      <c r="O55" s="64"/>
      <c r="P55" s="64"/>
      <c r="Q55" s="200"/>
      <c r="R55" s="13"/>
      <c r="S55" s="13"/>
      <c r="T55" s="13"/>
      <c r="U55" s="13"/>
      <c r="V55" s="13"/>
    </row>
    <row r="56" spans="1:22">
      <c r="B56" s="52"/>
      <c r="C56" s="13"/>
      <c r="D56" s="13"/>
      <c r="E56" s="13"/>
      <c r="F56" s="13"/>
      <c r="G56" s="53"/>
      <c r="H56" s="13"/>
      <c r="I56" s="13"/>
      <c r="J56" s="13"/>
      <c r="K56" s="13"/>
      <c r="L56" s="53"/>
      <c r="N56" s="200"/>
      <c r="O56" s="64"/>
      <c r="P56" s="64"/>
      <c r="Q56" s="200"/>
      <c r="R56" s="13"/>
      <c r="S56" s="13"/>
      <c r="T56" s="13"/>
      <c r="U56" s="13"/>
      <c r="V56" s="13"/>
    </row>
    <row r="57" spans="1:22">
      <c r="A57" s="13"/>
      <c r="B57" s="52"/>
      <c r="C57" s="13"/>
      <c r="D57" s="13"/>
      <c r="E57" s="13"/>
      <c r="F57" s="13"/>
      <c r="G57" s="53"/>
      <c r="H57" s="13"/>
      <c r="I57" s="13"/>
      <c r="J57" s="13"/>
      <c r="K57" s="13"/>
      <c r="L57" s="53"/>
      <c r="N57" s="200"/>
      <c r="O57" s="64"/>
      <c r="P57" s="64"/>
      <c r="Q57" s="200"/>
      <c r="R57" s="13"/>
      <c r="S57" s="13"/>
      <c r="T57" s="13"/>
      <c r="U57" s="13"/>
      <c r="V57" s="13"/>
    </row>
    <row r="58" spans="1:22">
      <c r="A58" s="54"/>
      <c r="B58" s="55"/>
      <c r="C58" s="56"/>
      <c r="D58" s="56"/>
      <c r="E58" s="56"/>
      <c r="F58" s="56"/>
      <c r="G58" s="57"/>
      <c r="H58" s="13"/>
      <c r="I58" s="13"/>
      <c r="J58" s="13"/>
      <c r="K58" s="13"/>
      <c r="L58" s="53"/>
      <c r="N58" s="200"/>
      <c r="O58" s="64"/>
      <c r="P58" s="64"/>
      <c r="Q58" s="200"/>
      <c r="R58" s="13"/>
      <c r="S58" s="13"/>
      <c r="T58" s="13"/>
      <c r="U58" s="13"/>
      <c r="V58" s="13"/>
    </row>
    <row r="59" spans="1:22">
      <c r="A59" s="58"/>
      <c r="B59" s="59"/>
      <c r="C59" s="60"/>
      <c r="D59" s="60"/>
      <c r="E59" s="13"/>
      <c r="F59" s="13"/>
      <c r="G59" s="53"/>
      <c r="H59" s="13"/>
      <c r="I59" s="13"/>
      <c r="J59" s="13"/>
      <c r="K59" s="13"/>
      <c r="L59" s="53"/>
      <c r="N59" s="200"/>
      <c r="O59" s="64"/>
      <c r="P59" s="64"/>
      <c r="Q59" s="200"/>
      <c r="R59" s="13"/>
      <c r="S59" s="13"/>
      <c r="T59" s="13"/>
      <c r="U59" s="13"/>
      <c r="V59" s="13"/>
    </row>
    <row r="60" spans="1:22">
      <c r="A60" s="58"/>
      <c r="B60" s="59"/>
      <c r="C60" s="60"/>
      <c r="D60" s="60"/>
      <c r="E60" s="13"/>
      <c r="F60" s="13"/>
      <c r="G60" s="53"/>
      <c r="H60" s="13"/>
      <c r="I60" s="13"/>
      <c r="J60" s="13"/>
      <c r="K60" s="13"/>
      <c r="L60" s="53"/>
      <c r="N60" s="200"/>
      <c r="O60" s="64"/>
      <c r="P60" s="64"/>
      <c r="Q60" s="200"/>
      <c r="R60" s="13"/>
      <c r="S60" s="13"/>
      <c r="T60" s="13"/>
      <c r="U60" s="13"/>
      <c r="V60" s="13"/>
    </row>
    <row r="61" spans="1:22">
      <c r="A61" s="58"/>
      <c r="B61" s="59"/>
      <c r="C61" s="60"/>
      <c r="D61" s="60"/>
      <c r="E61" s="13"/>
      <c r="F61" s="13"/>
      <c r="G61" s="53"/>
      <c r="H61" s="13"/>
      <c r="I61" s="13"/>
      <c r="J61" s="13"/>
      <c r="K61" s="13"/>
      <c r="L61" s="53"/>
      <c r="N61" s="200"/>
      <c r="O61" s="64"/>
      <c r="P61" s="64"/>
      <c r="Q61" s="200"/>
      <c r="R61" s="13"/>
      <c r="S61" s="13"/>
      <c r="T61" s="13"/>
      <c r="U61" s="13"/>
      <c r="V61" s="13"/>
    </row>
    <row r="62" spans="1:22">
      <c r="A62" s="61"/>
      <c r="B62" s="62"/>
      <c r="C62" s="63"/>
      <c r="D62" s="63"/>
      <c r="E62" s="63"/>
      <c r="F62" s="63"/>
      <c r="G62" s="64"/>
      <c r="H62" s="13"/>
      <c r="I62" s="13"/>
      <c r="J62" s="13"/>
      <c r="K62" s="13"/>
      <c r="L62" s="53"/>
      <c r="N62" s="200"/>
      <c r="O62" s="64"/>
      <c r="P62" s="64"/>
      <c r="Q62" s="200"/>
      <c r="R62" s="13"/>
      <c r="S62" s="13"/>
      <c r="T62" s="13"/>
      <c r="U62" s="13"/>
      <c r="V62" s="13"/>
    </row>
    <row r="63" spans="1:22">
      <c r="A63" s="58"/>
      <c r="B63" s="59"/>
      <c r="C63" s="60"/>
      <c r="D63" s="60"/>
      <c r="E63" s="60"/>
      <c r="F63" s="60"/>
      <c r="G63" s="64"/>
      <c r="H63" s="13"/>
      <c r="I63" s="13"/>
      <c r="J63" s="13"/>
      <c r="K63" s="13"/>
      <c r="L63" s="53"/>
      <c r="N63" s="200"/>
      <c r="O63" s="64"/>
      <c r="P63" s="64"/>
      <c r="Q63" s="200"/>
      <c r="R63" s="13"/>
      <c r="S63" s="13"/>
      <c r="T63" s="13"/>
      <c r="U63" s="13"/>
      <c r="V63" s="13"/>
    </row>
    <row r="64" spans="1:22">
      <c r="A64" s="58"/>
      <c r="B64" s="59"/>
      <c r="C64" s="60"/>
      <c r="D64" s="60"/>
      <c r="E64" s="60"/>
      <c r="F64" s="60"/>
      <c r="G64" s="64"/>
      <c r="H64" s="13"/>
      <c r="I64" s="13"/>
      <c r="J64" s="13"/>
      <c r="K64" s="13"/>
      <c r="L64" s="53"/>
      <c r="N64" s="200"/>
      <c r="O64" s="64"/>
      <c r="P64" s="64"/>
      <c r="Q64" s="200"/>
      <c r="R64" s="13"/>
      <c r="S64" s="13"/>
      <c r="T64" s="13"/>
      <c r="U64" s="13"/>
      <c r="V64" s="13"/>
    </row>
    <row r="65" spans="1:22">
      <c r="A65" s="58"/>
      <c r="B65" s="59"/>
      <c r="C65" s="60"/>
      <c r="D65" s="60"/>
      <c r="E65" s="60"/>
      <c r="F65" s="60"/>
      <c r="G65" s="64"/>
      <c r="H65" s="13"/>
      <c r="I65" s="13"/>
      <c r="J65" s="13"/>
      <c r="K65" s="13"/>
      <c r="L65" s="53"/>
      <c r="N65" s="200"/>
      <c r="O65" s="64"/>
      <c r="P65" s="64"/>
      <c r="Q65" s="200"/>
      <c r="R65" s="13"/>
      <c r="S65" s="13"/>
      <c r="T65" s="13"/>
      <c r="U65" s="13"/>
      <c r="V65" s="13"/>
    </row>
    <row r="66" spans="1:22">
      <c r="A66" s="61"/>
      <c r="B66" s="62"/>
      <c r="C66" s="63"/>
      <c r="D66" s="63"/>
      <c r="E66" s="63"/>
      <c r="F66" s="63"/>
      <c r="G66" s="64"/>
      <c r="H66" s="13"/>
      <c r="I66" s="13"/>
      <c r="J66" s="13"/>
      <c r="K66" s="13"/>
      <c r="L66" s="53"/>
      <c r="N66" s="200"/>
      <c r="O66" s="64"/>
      <c r="P66" s="64"/>
      <c r="Q66" s="200"/>
      <c r="R66" s="13"/>
      <c r="S66" s="13"/>
      <c r="T66" s="13"/>
      <c r="U66" s="13"/>
      <c r="V66" s="13"/>
    </row>
    <row r="67" spans="1:22">
      <c r="A67" s="65"/>
      <c r="B67" s="59"/>
      <c r="C67" s="60"/>
      <c r="D67" s="60"/>
      <c r="E67" s="60"/>
      <c r="F67" s="60"/>
      <c r="G67" s="64"/>
      <c r="H67" s="13"/>
      <c r="I67" s="13"/>
      <c r="J67" s="13"/>
      <c r="K67" s="13"/>
      <c r="L67" s="53"/>
      <c r="N67" s="200"/>
      <c r="O67" s="64"/>
      <c r="P67" s="64"/>
      <c r="Q67" s="200"/>
      <c r="R67" s="13"/>
      <c r="S67" s="13"/>
      <c r="T67" s="13"/>
      <c r="U67" s="13"/>
      <c r="V67" s="13"/>
    </row>
    <row r="68" spans="1:22">
      <c r="A68" s="65"/>
      <c r="B68" s="59"/>
      <c r="C68" s="60"/>
      <c r="D68" s="60"/>
      <c r="E68" s="60"/>
      <c r="F68" s="60"/>
      <c r="G68" s="64"/>
      <c r="H68" s="13"/>
      <c r="I68" s="13"/>
      <c r="J68" s="13"/>
      <c r="K68" s="13"/>
      <c r="L68" s="53"/>
      <c r="N68" s="200"/>
      <c r="O68" s="64"/>
      <c r="P68" s="64"/>
      <c r="Q68" s="200"/>
      <c r="R68" s="13"/>
      <c r="S68" s="13"/>
      <c r="T68" s="13"/>
      <c r="U68" s="13"/>
      <c r="V68" s="13"/>
    </row>
    <row r="69" spans="1:22">
      <c r="A69" s="65"/>
      <c r="B69" s="59"/>
      <c r="C69" s="60"/>
      <c r="D69" s="60"/>
      <c r="E69" s="60"/>
      <c r="F69" s="60"/>
      <c r="G69" s="64"/>
      <c r="H69" s="13"/>
      <c r="I69" s="13"/>
      <c r="J69" s="13"/>
      <c r="K69" s="13"/>
      <c r="L69" s="53"/>
      <c r="N69" s="200"/>
      <c r="O69" s="64"/>
      <c r="P69" s="64"/>
      <c r="Q69" s="200"/>
      <c r="R69" s="13"/>
      <c r="S69" s="13"/>
      <c r="T69" s="13"/>
      <c r="U69" s="13"/>
      <c r="V69" s="13"/>
    </row>
    <row r="70" spans="1:22">
      <c r="A70" s="65"/>
      <c r="B70" s="59"/>
      <c r="C70" s="60"/>
      <c r="D70" s="60"/>
      <c r="E70" s="60"/>
      <c r="F70" s="60"/>
      <c r="G70" s="64"/>
      <c r="H70" s="13"/>
      <c r="I70" s="13"/>
      <c r="J70" s="13"/>
      <c r="K70" s="13"/>
      <c r="L70" s="53"/>
      <c r="N70" s="200"/>
      <c r="O70" s="64"/>
      <c r="P70" s="64"/>
      <c r="Q70" s="200"/>
      <c r="R70" s="13"/>
      <c r="S70" s="13"/>
      <c r="T70" s="13"/>
      <c r="U70" s="13"/>
      <c r="V70" s="13"/>
    </row>
    <row r="71" spans="1:22">
      <c r="A71" s="65"/>
      <c r="B71" s="59"/>
      <c r="C71" s="60"/>
      <c r="D71" s="60"/>
      <c r="E71" s="60"/>
      <c r="F71" s="60"/>
      <c r="G71" s="64"/>
      <c r="H71" s="13"/>
      <c r="I71" s="13"/>
      <c r="J71" s="13"/>
      <c r="K71" s="13"/>
      <c r="L71" s="53"/>
      <c r="N71" s="200"/>
      <c r="O71" s="64"/>
      <c r="P71" s="64"/>
      <c r="Q71" s="200"/>
      <c r="R71" s="13"/>
      <c r="S71" s="13"/>
      <c r="T71" s="13"/>
      <c r="U71" s="13"/>
      <c r="V71" s="13"/>
    </row>
    <row r="72" spans="1:22">
      <c r="A72" s="65"/>
      <c r="B72" s="59"/>
      <c r="C72" s="60"/>
      <c r="D72" s="60"/>
      <c r="E72" s="60"/>
      <c r="F72" s="60"/>
      <c r="G72" s="64"/>
      <c r="H72" s="13"/>
      <c r="I72" s="13"/>
      <c r="J72" s="13"/>
      <c r="K72" s="13"/>
      <c r="L72" s="53"/>
      <c r="N72" s="200"/>
      <c r="O72" s="64"/>
      <c r="P72" s="64"/>
      <c r="Q72" s="200"/>
      <c r="R72" s="13"/>
      <c r="S72" s="13"/>
      <c r="T72" s="13"/>
      <c r="U72" s="13"/>
      <c r="V72" s="13"/>
    </row>
    <row r="73" spans="1:22">
      <c r="A73" s="65"/>
      <c r="B73" s="59"/>
      <c r="C73" s="60"/>
      <c r="D73" s="60"/>
      <c r="E73" s="60"/>
      <c r="F73" s="60"/>
      <c r="G73" s="64"/>
      <c r="H73" s="13"/>
      <c r="I73" s="13"/>
      <c r="J73" s="13"/>
      <c r="K73" s="13"/>
      <c r="L73" s="53"/>
      <c r="N73" s="200"/>
      <c r="O73" s="64"/>
      <c r="P73" s="64"/>
      <c r="Q73" s="200"/>
      <c r="R73" s="13"/>
      <c r="S73" s="13"/>
      <c r="T73" s="13"/>
      <c r="U73" s="13"/>
      <c r="V73" s="13"/>
    </row>
    <row r="74" spans="1:22">
      <c r="A74" s="65"/>
      <c r="B74" s="59"/>
      <c r="C74" s="60"/>
      <c r="D74" s="60"/>
      <c r="E74" s="60"/>
      <c r="F74" s="60"/>
      <c r="G74" s="64"/>
      <c r="H74" s="13"/>
      <c r="I74" s="13"/>
      <c r="J74" s="13"/>
      <c r="K74" s="13"/>
      <c r="L74" s="53"/>
      <c r="N74" s="200"/>
      <c r="O74" s="64"/>
      <c r="P74" s="64"/>
      <c r="Q74" s="200"/>
      <c r="R74" s="13"/>
      <c r="S74" s="13"/>
      <c r="T74" s="13"/>
      <c r="U74" s="13"/>
      <c r="V74" s="13"/>
    </row>
    <row r="75" spans="1:22">
      <c r="A75" s="66"/>
      <c r="B75" s="62"/>
      <c r="C75" s="63"/>
      <c r="D75" s="63"/>
      <c r="E75" s="63"/>
      <c r="F75" s="63"/>
      <c r="G75" s="64"/>
      <c r="H75" s="13"/>
      <c r="I75" s="13"/>
      <c r="J75" s="13"/>
      <c r="K75" s="13"/>
      <c r="L75" s="53"/>
      <c r="N75" s="200"/>
      <c r="O75" s="64"/>
      <c r="P75" s="64"/>
      <c r="Q75" s="200"/>
      <c r="R75" s="13"/>
      <c r="S75" s="13"/>
      <c r="T75" s="13"/>
      <c r="U75" s="13"/>
      <c r="V75" s="13"/>
    </row>
    <row r="76" spans="1:22">
      <c r="A76" s="61"/>
      <c r="B76" s="62"/>
      <c r="C76" s="63"/>
      <c r="D76" s="63"/>
      <c r="E76" s="63"/>
      <c r="F76" s="63"/>
      <c r="G76" s="64"/>
      <c r="H76" s="13"/>
      <c r="I76" s="13"/>
      <c r="J76" s="13"/>
      <c r="K76" s="13"/>
      <c r="L76" s="53"/>
      <c r="N76" s="200"/>
      <c r="O76" s="64"/>
      <c r="P76" s="64"/>
      <c r="Q76" s="200"/>
      <c r="R76" s="13"/>
      <c r="S76" s="13"/>
      <c r="T76" s="13"/>
      <c r="U76" s="13"/>
      <c r="V76" s="13"/>
    </row>
    <row r="77" spans="1:22" ht="15.75">
      <c r="A77" s="67"/>
      <c r="B77" s="68"/>
      <c r="C77" s="69"/>
      <c r="D77" s="69"/>
      <c r="E77" s="69"/>
      <c r="F77" s="69"/>
      <c r="G77" s="64"/>
      <c r="H77" s="13"/>
      <c r="I77" s="13"/>
      <c r="J77" s="13"/>
      <c r="K77" s="13"/>
      <c r="L77" s="53"/>
      <c r="N77" s="200"/>
      <c r="O77" s="64"/>
      <c r="P77" s="64"/>
      <c r="Q77" s="200"/>
      <c r="R77" s="13"/>
      <c r="S77" s="13"/>
      <c r="T77" s="13"/>
      <c r="U77" s="13"/>
      <c r="V77" s="13"/>
    </row>
    <row r="78" spans="1:22">
      <c r="A78" s="58"/>
      <c r="B78" s="59"/>
      <c r="C78" s="60"/>
      <c r="D78" s="60"/>
      <c r="E78" s="60"/>
      <c r="F78" s="60"/>
      <c r="G78" s="64"/>
      <c r="H78" s="13"/>
      <c r="I78" s="13"/>
      <c r="J78" s="13"/>
      <c r="K78" s="13"/>
      <c r="L78" s="53"/>
      <c r="N78" s="200"/>
      <c r="O78" s="64"/>
      <c r="P78" s="64"/>
      <c r="Q78" s="200"/>
      <c r="R78" s="13"/>
      <c r="S78" s="13"/>
      <c r="T78" s="13"/>
      <c r="U78" s="13"/>
      <c r="V78" s="13"/>
    </row>
    <row r="79" spans="1:22">
      <c r="A79" s="58"/>
      <c r="B79" s="59"/>
      <c r="C79" s="60"/>
      <c r="D79" s="60"/>
      <c r="E79" s="60"/>
      <c r="F79" s="60"/>
      <c r="G79" s="64"/>
      <c r="H79" s="13"/>
      <c r="I79" s="13"/>
      <c r="J79" s="13"/>
      <c r="K79" s="13"/>
      <c r="L79" s="53"/>
      <c r="N79" s="200"/>
      <c r="O79" s="64"/>
      <c r="P79" s="64"/>
      <c r="Q79" s="200"/>
      <c r="R79" s="13"/>
      <c r="S79" s="13"/>
      <c r="T79" s="13"/>
      <c r="U79" s="13"/>
      <c r="V79" s="13"/>
    </row>
    <row r="80" spans="1:22">
      <c r="A80" s="61"/>
      <c r="B80" s="62"/>
      <c r="C80" s="63"/>
      <c r="D80" s="63"/>
      <c r="E80" s="63"/>
      <c r="F80" s="63"/>
      <c r="G80" s="64"/>
      <c r="H80" s="13"/>
      <c r="I80" s="13"/>
      <c r="J80" s="13"/>
      <c r="K80" s="13"/>
      <c r="L80" s="53"/>
      <c r="N80" s="200"/>
      <c r="O80" s="64"/>
      <c r="P80" s="64"/>
      <c r="Q80" s="200"/>
      <c r="R80" s="13"/>
      <c r="S80" s="13"/>
      <c r="T80" s="13"/>
      <c r="U80" s="13"/>
      <c r="V80" s="13"/>
    </row>
    <row r="81" spans="1:22">
      <c r="A81" s="65"/>
      <c r="B81" s="59"/>
      <c r="C81" s="60"/>
      <c r="D81" s="60"/>
      <c r="E81" s="60"/>
      <c r="F81" s="60"/>
      <c r="G81" s="64"/>
      <c r="H81" s="13"/>
      <c r="I81" s="13"/>
      <c r="J81" s="13"/>
      <c r="K81" s="13"/>
      <c r="L81" s="53"/>
      <c r="N81" s="200"/>
      <c r="O81" s="64"/>
      <c r="P81" s="64"/>
      <c r="Q81" s="200"/>
      <c r="R81" s="13"/>
      <c r="S81" s="13"/>
      <c r="T81" s="13"/>
      <c r="U81" s="13"/>
      <c r="V81" s="13"/>
    </row>
    <row r="82" spans="1:22">
      <c r="A82" s="65"/>
      <c r="B82" s="59"/>
      <c r="C82" s="60"/>
      <c r="D82" s="60"/>
      <c r="E82" s="60"/>
      <c r="F82" s="60"/>
      <c r="G82" s="64"/>
      <c r="H82" s="13"/>
      <c r="I82" s="13"/>
      <c r="J82" s="13"/>
      <c r="K82" s="13"/>
      <c r="L82" s="53"/>
      <c r="N82" s="200"/>
      <c r="O82" s="64"/>
      <c r="P82" s="64"/>
      <c r="Q82" s="200"/>
      <c r="R82" s="13"/>
      <c r="S82" s="13"/>
      <c r="T82" s="13"/>
      <c r="U82" s="13"/>
      <c r="V82" s="13"/>
    </row>
    <row r="83" spans="1:22">
      <c r="A83" s="65"/>
      <c r="B83" s="59"/>
      <c r="C83" s="60"/>
      <c r="D83" s="60"/>
      <c r="E83" s="60"/>
      <c r="F83" s="60"/>
      <c r="G83" s="64"/>
      <c r="H83" s="13"/>
      <c r="I83" s="13"/>
      <c r="J83" s="13"/>
      <c r="K83" s="13"/>
      <c r="L83" s="53"/>
      <c r="N83" s="200"/>
      <c r="O83" s="64"/>
      <c r="P83" s="64"/>
      <c r="Q83" s="200"/>
      <c r="R83" s="13"/>
      <c r="S83" s="13"/>
      <c r="T83" s="13"/>
      <c r="U83" s="13"/>
      <c r="V83" s="13"/>
    </row>
    <row r="84" spans="1:22">
      <c r="A84" s="65"/>
      <c r="B84" s="59"/>
      <c r="C84" s="60"/>
      <c r="D84" s="60"/>
      <c r="E84" s="60"/>
      <c r="F84" s="60"/>
      <c r="G84" s="64"/>
      <c r="H84" s="13"/>
      <c r="I84" s="13"/>
      <c r="J84" s="13"/>
      <c r="K84" s="13"/>
      <c r="L84" s="53"/>
      <c r="N84" s="200"/>
      <c r="O84" s="64"/>
      <c r="P84" s="64"/>
      <c r="Q84" s="200"/>
      <c r="R84" s="13"/>
      <c r="S84" s="13"/>
      <c r="T84" s="13"/>
      <c r="U84" s="13"/>
      <c r="V84" s="13"/>
    </row>
    <row r="85" spans="1:22">
      <c r="A85" s="65"/>
      <c r="B85" s="59"/>
      <c r="C85" s="60"/>
      <c r="D85" s="60"/>
      <c r="E85" s="60"/>
      <c r="F85" s="60"/>
      <c r="G85" s="64"/>
      <c r="H85" s="13"/>
      <c r="I85" s="13"/>
      <c r="J85" s="13"/>
      <c r="K85" s="13"/>
      <c r="L85" s="53"/>
      <c r="N85" s="200"/>
      <c r="O85" s="64"/>
      <c r="P85" s="64"/>
      <c r="Q85" s="200"/>
      <c r="R85" s="13"/>
      <c r="S85" s="13"/>
      <c r="T85" s="13"/>
      <c r="U85" s="13"/>
      <c r="V85" s="13"/>
    </row>
    <row r="86" spans="1:22">
      <c r="A86" s="61"/>
      <c r="B86" s="62"/>
      <c r="C86" s="60"/>
      <c r="D86" s="60"/>
      <c r="E86" s="60"/>
      <c r="F86" s="60"/>
      <c r="G86" s="64"/>
      <c r="H86" s="13"/>
      <c r="I86" s="13"/>
      <c r="J86" s="13"/>
      <c r="K86" s="13"/>
      <c r="L86" s="53"/>
      <c r="N86" s="200"/>
      <c r="O86" s="64"/>
      <c r="P86" s="64"/>
      <c r="Q86" s="200"/>
      <c r="R86" s="13"/>
      <c r="S86" s="13"/>
      <c r="T86" s="13"/>
      <c r="U86" s="13"/>
      <c r="V86" s="13"/>
    </row>
    <row r="87" spans="1:22">
      <c r="A87" s="65"/>
      <c r="B87" s="59"/>
      <c r="C87" s="60"/>
      <c r="D87" s="60"/>
      <c r="E87" s="60"/>
      <c r="F87" s="60"/>
      <c r="G87" s="64"/>
      <c r="H87" s="13"/>
      <c r="I87" s="13"/>
      <c r="J87" s="13"/>
      <c r="K87" s="13"/>
      <c r="L87" s="53"/>
      <c r="N87" s="200"/>
      <c r="O87" s="64"/>
      <c r="P87" s="64"/>
      <c r="Q87" s="200"/>
      <c r="R87" s="13"/>
      <c r="S87" s="13"/>
      <c r="T87" s="13"/>
      <c r="U87" s="13"/>
      <c r="V87" s="13"/>
    </row>
    <row r="88" spans="1:22">
      <c r="A88" s="58"/>
      <c r="B88" s="59"/>
      <c r="C88" s="60"/>
      <c r="D88" s="60"/>
      <c r="E88" s="60"/>
      <c r="F88" s="60"/>
      <c r="G88" s="64"/>
      <c r="H88" s="13"/>
      <c r="I88" s="13"/>
      <c r="J88" s="13"/>
      <c r="K88" s="13"/>
      <c r="L88" s="53"/>
      <c r="N88" s="200"/>
      <c r="O88" s="64"/>
      <c r="P88" s="64"/>
      <c r="Q88" s="200"/>
      <c r="R88" s="13"/>
      <c r="S88" s="13"/>
      <c r="T88" s="13"/>
      <c r="U88" s="13"/>
      <c r="V88" s="13"/>
    </row>
    <row r="89" spans="1:22">
      <c r="A89" s="65"/>
      <c r="B89" s="59"/>
      <c r="C89" s="60"/>
      <c r="D89" s="60"/>
      <c r="E89" s="60"/>
      <c r="F89" s="60"/>
      <c r="G89" s="64"/>
      <c r="H89" s="13"/>
      <c r="I89" s="13"/>
      <c r="J89" s="13"/>
      <c r="K89" s="13"/>
      <c r="L89" s="53"/>
      <c r="N89" s="200"/>
      <c r="O89" s="64"/>
      <c r="P89" s="64"/>
      <c r="Q89" s="200"/>
      <c r="R89" s="13"/>
      <c r="S89" s="13"/>
      <c r="T89" s="13"/>
      <c r="U89" s="13"/>
      <c r="V89" s="13"/>
    </row>
    <row r="90" spans="1:22">
      <c r="A90" s="70"/>
      <c r="B90" s="54"/>
      <c r="C90" s="63"/>
      <c r="D90" s="63"/>
      <c r="E90" s="63"/>
      <c r="F90" s="63"/>
      <c r="G90" s="64"/>
      <c r="H90" s="13"/>
      <c r="I90" s="13"/>
      <c r="J90" s="13"/>
      <c r="K90" s="13"/>
      <c r="L90" s="53"/>
      <c r="N90" s="200"/>
      <c r="O90" s="64"/>
      <c r="P90" s="64"/>
      <c r="Q90" s="200"/>
      <c r="R90" s="13"/>
      <c r="S90" s="13"/>
      <c r="T90" s="13"/>
      <c r="U90" s="13"/>
      <c r="V90" s="13"/>
    </row>
    <row r="91" spans="1:22" ht="15.75">
      <c r="A91" s="67"/>
      <c r="B91" s="68"/>
      <c r="C91" s="71"/>
      <c r="D91" s="71"/>
      <c r="E91" s="71"/>
      <c r="F91" s="71"/>
      <c r="G91" s="64"/>
      <c r="H91" s="13"/>
      <c r="I91" s="13"/>
      <c r="J91" s="13"/>
      <c r="K91" s="13"/>
      <c r="L91" s="53"/>
      <c r="N91" s="200"/>
      <c r="O91" s="64"/>
      <c r="P91" s="64"/>
      <c r="Q91" s="200"/>
      <c r="R91" s="13"/>
      <c r="S91" s="13"/>
      <c r="T91" s="13"/>
      <c r="U91" s="13"/>
      <c r="V91" s="13"/>
    </row>
    <row r="92" spans="1:22" ht="15.75">
      <c r="A92" s="72"/>
      <c r="B92" s="73"/>
      <c r="C92" s="63"/>
      <c r="D92" s="63"/>
      <c r="E92" s="63"/>
      <c r="F92" s="63"/>
      <c r="G92" s="64"/>
      <c r="H92" s="13"/>
      <c r="I92" s="13"/>
      <c r="J92" s="13"/>
      <c r="K92" s="13"/>
      <c r="L92" s="53"/>
      <c r="N92" s="200"/>
      <c r="O92" s="64"/>
      <c r="P92" s="64"/>
      <c r="Q92" s="200"/>
      <c r="R92" s="13"/>
      <c r="S92" s="13"/>
      <c r="T92" s="13"/>
      <c r="U92" s="13"/>
      <c r="V92" s="13"/>
    </row>
    <row r="93" spans="1:22" ht="15.75">
      <c r="A93" s="74"/>
      <c r="B93" s="73"/>
      <c r="C93" s="75"/>
      <c r="D93" s="75"/>
      <c r="E93" s="75"/>
      <c r="F93" s="75"/>
      <c r="G93" s="64"/>
      <c r="H93" s="13"/>
      <c r="I93" s="13"/>
      <c r="J93" s="13"/>
      <c r="K93" s="13"/>
      <c r="L93" s="53"/>
      <c r="N93" s="200"/>
      <c r="O93" s="64"/>
      <c r="P93" s="64"/>
      <c r="Q93" s="200"/>
      <c r="R93" s="13"/>
      <c r="S93" s="13"/>
      <c r="T93" s="13"/>
      <c r="U93" s="13"/>
      <c r="V93" s="13"/>
    </row>
    <row r="94" spans="1:22" ht="15.75">
      <c r="A94" s="74"/>
      <c r="B94" s="73"/>
      <c r="C94" s="63"/>
      <c r="D94" s="63"/>
      <c r="E94" s="63"/>
      <c r="F94" s="63"/>
      <c r="G94" s="64"/>
      <c r="H94" s="13"/>
      <c r="I94" s="13"/>
      <c r="J94" s="13"/>
      <c r="K94" s="13"/>
      <c r="L94" s="53"/>
      <c r="N94" s="200"/>
      <c r="O94" s="64"/>
      <c r="P94" s="64"/>
      <c r="Q94" s="200"/>
      <c r="R94" s="13"/>
      <c r="S94" s="13"/>
      <c r="T94" s="13"/>
      <c r="U94" s="13"/>
      <c r="V94" s="13"/>
    </row>
    <row r="95" spans="1:22">
      <c r="A95" s="70"/>
      <c r="B95" s="55"/>
      <c r="C95" s="63"/>
      <c r="D95" s="63"/>
      <c r="E95" s="63"/>
      <c r="F95" s="63"/>
      <c r="G95" s="64"/>
      <c r="H95" s="13"/>
      <c r="I95" s="13"/>
      <c r="J95" s="13"/>
      <c r="K95" s="13"/>
      <c r="L95" s="53"/>
      <c r="N95" s="200"/>
      <c r="O95" s="64"/>
      <c r="P95" s="64"/>
      <c r="Q95" s="200"/>
      <c r="R95" s="13"/>
      <c r="S95" s="13"/>
      <c r="T95" s="13"/>
      <c r="U95" s="13"/>
      <c r="V95" s="13"/>
    </row>
    <row r="96" spans="1:22">
      <c r="A96" s="76"/>
      <c r="B96" s="55"/>
      <c r="C96" s="60"/>
      <c r="D96" s="60"/>
      <c r="E96" s="60"/>
      <c r="F96" s="60"/>
      <c r="G96" s="64"/>
      <c r="H96" s="13"/>
      <c r="I96" s="13"/>
      <c r="J96" s="13"/>
      <c r="K96" s="13"/>
      <c r="L96" s="53"/>
      <c r="N96" s="200"/>
      <c r="O96" s="64"/>
      <c r="P96" s="64"/>
      <c r="Q96" s="200"/>
      <c r="R96" s="13"/>
      <c r="S96" s="13"/>
      <c r="T96" s="13"/>
      <c r="U96" s="13"/>
      <c r="V96" s="13"/>
    </row>
    <row r="97" spans="1:22">
      <c r="A97" s="58"/>
      <c r="B97" s="77"/>
      <c r="C97" s="60"/>
      <c r="D97" s="60"/>
      <c r="E97" s="60"/>
      <c r="F97" s="60"/>
      <c r="G97" s="64"/>
      <c r="H97" s="13"/>
      <c r="I97" s="13"/>
      <c r="J97" s="13"/>
      <c r="K97" s="13"/>
      <c r="L97" s="53"/>
      <c r="N97" s="200"/>
      <c r="O97" s="64"/>
      <c r="P97" s="64"/>
      <c r="Q97" s="200"/>
      <c r="R97" s="13"/>
      <c r="S97" s="13"/>
      <c r="T97" s="13"/>
      <c r="U97" s="13"/>
      <c r="V97" s="13"/>
    </row>
    <row r="98" spans="1:22">
      <c r="A98" s="58"/>
      <c r="B98" s="77"/>
      <c r="C98" s="60"/>
      <c r="D98" s="60"/>
      <c r="E98" s="60"/>
      <c r="F98" s="60"/>
      <c r="G98" s="64"/>
      <c r="H98" s="13"/>
      <c r="I98" s="13"/>
      <c r="J98" s="13"/>
      <c r="K98" s="13"/>
      <c r="L98" s="53"/>
      <c r="N98" s="200"/>
      <c r="O98" s="64"/>
      <c r="P98" s="64"/>
      <c r="Q98" s="200"/>
      <c r="R98" s="13"/>
      <c r="S98" s="13"/>
      <c r="T98" s="13"/>
      <c r="U98" s="13"/>
      <c r="V98" s="13"/>
    </row>
    <row r="99" spans="1:22">
      <c r="A99" s="58"/>
      <c r="B99" s="77"/>
      <c r="C99" s="60"/>
      <c r="D99" s="60"/>
      <c r="E99" s="60"/>
      <c r="F99" s="60"/>
      <c r="G99" s="64"/>
      <c r="H99" s="13"/>
      <c r="I99" s="13"/>
      <c r="J99" s="13"/>
      <c r="K99" s="13"/>
      <c r="L99" s="53"/>
      <c r="N99" s="200"/>
      <c r="O99" s="64"/>
      <c r="P99" s="64"/>
      <c r="Q99" s="200"/>
      <c r="R99" s="13"/>
      <c r="S99" s="13"/>
      <c r="T99" s="13"/>
      <c r="U99" s="13"/>
      <c r="V99" s="13"/>
    </row>
    <row r="100" spans="1:22">
      <c r="A100" s="65"/>
      <c r="B100" s="59"/>
      <c r="C100" s="60"/>
      <c r="D100" s="60"/>
      <c r="E100" s="60"/>
      <c r="F100" s="60"/>
      <c r="G100" s="64"/>
      <c r="H100" s="13"/>
      <c r="I100" s="13"/>
      <c r="J100" s="13"/>
      <c r="K100" s="13"/>
      <c r="L100" s="53"/>
      <c r="N100" s="200"/>
      <c r="O100" s="64"/>
      <c r="P100" s="64"/>
      <c r="Q100" s="200"/>
      <c r="R100" s="13"/>
      <c r="S100" s="13"/>
      <c r="T100" s="13"/>
      <c r="U100" s="13"/>
      <c r="V100" s="13"/>
    </row>
    <row r="101" spans="1:22">
      <c r="A101" s="66"/>
      <c r="B101" s="62"/>
      <c r="C101" s="63"/>
      <c r="D101" s="63"/>
      <c r="E101" s="63"/>
      <c r="F101" s="63"/>
      <c r="G101" s="64"/>
      <c r="H101" s="13"/>
      <c r="I101" s="13"/>
      <c r="J101" s="13"/>
      <c r="K101" s="13"/>
      <c r="L101" s="53"/>
      <c r="N101" s="200"/>
      <c r="O101" s="64"/>
      <c r="P101" s="64"/>
      <c r="Q101" s="200"/>
      <c r="R101" s="13"/>
      <c r="S101" s="13"/>
      <c r="T101" s="13"/>
      <c r="U101" s="13"/>
      <c r="V101" s="13"/>
    </row>
    <row r="102" spans="1:22">
      <c r="A102" s="78"/>
      <c r="B102" s="77"/>
      <c r="C102" s="60"/>
      <c r="D102" s="60"/>
      <c r="E102" s="60"/>
      <c r="F102" s="60"/>
      <c r="G102" s="64"/>
      <c r="H102" s="13"/>
      <c r="I102" s="13"/>
      <c r="J102" s="13"/>
      <c r="K102" s="13"/>
      <c r="L102" s="53"/>
      <c r="N102" s="200"/>
      <c r="O102" s="64"/>
      <c r="P102" s="64"/>
      <c r="Q102" s="200"/>
      <c r="R102" s="13"/>
      <c r="S102" s="13"/>
      <c r="T102" s="13"/>
      <c r="U102" s="13"/>
      <c r="V102" s="13"/>
    </row>
    <row r="103" spans="1:22">
      <c r="A103" s="78"/>
      <c r="B103" s="77"/>
      <c r="C103" s="60"/>
      <c r="D103" s="60"/>
      <c r="E103" s="60"/>
      <c r="F103" s="60"/>
      <c r="G103" s="64"/>
      <c r="H103" s="13"/>
      <c r="I103" s="13"/>
      <c r="J103" s="13"/>
      <c r="K103" s="13"/>
      <c r="L103" s="53"/>
      <c r="N103" s="200"/>
      <c r="O103" s="64"/>
      <c r="P103" s="64"/>
      <c r="Q103" s="200"/>
      <c r="R103" s="13"/>
      <c r="S103" s="13"/>
      <c r="T103" s="13"/>
      <c r="U103" s="13"/>
      <c r="V103" s="13"/>
    </row>
    <row r="104" spans="1:22">
      <c r="A104" s="78"/>
      <c r="B104" s="77"/>
      <c r="C104" s="60"/>
      <c r="D104" s="60"/>
      <c r="E104" s="60"/>
      <c r="F104" s="60"/>
      <c r="G104" s="64"/>
    </row>
    <row r="105" spans="1:22">
      <c r="A105" s="78"/>
      <c r="B105" s="77"/>
      <c r="C105" s="60"/>
      <c r="D105" s="60"/>
      <c r="E105" s="60"/>
      <c r="F105" s="60"/>
      <c r="G105" s="64"/>
    </row>
    <row r="106" spans="1:22">
      <c r="A106" s="65"/>
      <c r="B106" s="77"/>
      <c r="C106" s="60"/>
      <c r="D106" s="60"/>
      <c r="E106" s="60"/>
      <c r="F106" s="60"/>
      <c r="G106" s="64"/>
    </row>
    <row r="107" spans="1:22">
      <c r="A107" s="70"/>
      <c r="B107" s="55"/>
      <c r="C107" s="63"/>
      <c r="D107" s="63"/>
      <c r="E107" s="63"/>
      <c r="F107" s="63"/>
      <c r="G107" s="64"/>
    </row>
    <row r="108" spans="1:22">
      <c r="A108" s="70"/>
      <c r="B108" s="55"/>
      <c r="C108" s="60"/>
      <c r="D108" s="60"/>
      <c r="E108" s="60"/>
      <c r="F108" s="60"/>
      <c r="G108" s="64"/>
    </row>
    <row r="109" spans="1:22">
      <c r="A109" s="65"/>
      <c r="B109" s="77"/>
      <c r="C109" s="60"/>
      <c r="D109" s="60"/>
      <c r="E109" s="60"/>
      <c r="F109" s="60"/>
      <c r="G109" s="64"/>
    </row>
    <row r="110" spans="1:22">
      <c r="A110" s="66"/>
      <c r="B110" s="79"/>
      <c r="C110" s="63"/>
      <c r="D110" s="63"/>
      <c r="E110" s="63"/>
      <c r="F110" s="63"/>
      <c r="G110" s="64"/>
    </row>
    <row r="111" spans="1:22" ht="15.75">
      <c r="A111" s="74"/>
      <c r="B111" s="80"/>
      <c r="C111" s="63"/>
      <c r="D111" s="63"/>
      <c r="E111" s="63"/>
      <c r="F111" s="63"/>
      <c r="G111" s="64"/>
    </row>
    <row r="112" spans="1:22">
      <c r="A112" s="13"/>
      <c r="B112" s="52"/>
      <c r="C112" s="13"/>
      <c r="D112" s="13"/>
      <c r="E112" s="13"/>
      <c r="F112" s="13"/>
      <c r="G112" s="53"/>
    </row>
    <row r="113" spans="1:7">
      <c r="A113" s="13"/>
      <c r="B113" s="52"/>
      <c r="C113" s="13"/>
      <c r="D113" s="13"/>
      <c r="E113" s="13"/>
      <c r="F113" s="13"/>
      <c r="G113" s="53"/>
    </row>
    <row r="114" spans="1:7">
      <c r="A114" s="13"/>
      <c r="B114" s="52"/>
      <c r="C114" s="13"/>
      <c r="D114" s="13"/>
      <c r="E114" s="13"/>
      <c r="F114" s="13"/>
      <c r="G114" s="53"/>
    </row>
    <row r="115" spans="1:7">
      <c r="A115" s="13"/>
      <c r="B115" s="52"/>
      <c r="C115" s="13"/>
      <c r="D115" s="13"/>
      <c r="E115" s="13"/>
      <c r="F115" s="13"/>
      <c r="G115" s="53"/>
    </row>
    <row r="116" spans="1:7">
      <c r="A116" s="13"/>
      <c r="B116" s="52"/>
      <c r="C116" s="13"/>
      <c r="D116" s="13"/>
      <c r="E116" s="13"/>
      <c r="F116" s="13"/>
      <c r="G116" s="53"/>
    </row>
    <row r="117" spans="1:7">
      <c r="A117" s="13"/>
      <c r="B117" s="52"/>
      <c r="C117" s="13"/>
      <c r="D117" s="13"/>
      <c r="E117" s="13"/>
      <c r="F117" s="13"/>
      <c r="G117" s="53"/>
    </row>
  </sheetData>
  <mergeCells count="8">
    <mergeCell ref="M8:Q8"/>
    <mergeCell ref="A1:Q1"/>
    <mergeCell ref="A4:Q4"/>
    <mergeCell ref="A5:Q5"/>
    <mergeCell ref="A8:A9"/>
    <mergeCell ref="B8:B9"/>
    <mergeCell ref="C8:G8"/>
    <mergeCell ref="H8:L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A12" sqref="A12"/>
    </sheetView>
  </sheetViews>
  <sheetFormatPr defaultRowHeight="15"/>
  <cols>
    <col min="1" max="1" width="68.28515625" style="23" customWidth="1"/>
    <col min="2" max="2" width="9.42578125" style="307" customWidth="1"/>
    <col min="3" max="3" width="17.140625" style="23" bestFit="1" customWidth="1"/>
    <col min="4" max="4" width="10.140625" style="23" bestFit="1" customWidth="1"/>
    <col min="5" max="5" width="13.28515625" style="23" bestFit="1" customWidth="1"/>
    <col min="6" max="6" width="15.42578125" style="23" bestFit="1" customWidth="1"/>
    <col min="7" max="7" width="12.42578125" style="91" bestFit="1" customWidth="1"/>
    <col min="8" max="8" width="10.28515625" style="23" bestFit="1" customWidth="1"/>
    <col min="9" max="9" width="13.28515625" style="23" bestFit="1" customWidth="1"/>
    <col min="10" max="10" width="12.42578125" style="91" bestFit="1" customWidth="1"/>
    <col min="11" max="11" width="12.42578125" style="23" bestFit="1" customWidth="1"/>
    <col min="12" max="13" width="9.140625" style="23"/>
    <col min="14" max="14" width="12.42578125" style="23" bestFit="1" customWidth="1"/>
    <col min="15" max="252" width="9.140625" style="23"/>
    <col min="253" max="253" width="64.7109375" style="23" customWidth="1"/>
    <col min="254" max="254" width="9.42578125" style="23" customWidth="1"/>
    <col min="255" max="255" width="20.85546875" style="23" customWidth="1"/>
    <col min="256" max="256" width="15.85546875" style="23" customWidth="1"/>
    <col min="257" max="257" width="18.7109375" style="23" customWidth="1"/>
    <col min="258" max="259" width="0" style="23" hidden="1" customWidth="1"/>
    <col min="260" max="260" width="18.7109375" style="23" customWidth="1"/>
    <col min="261" max="508" width="9.140625" style="23"/>
    <col min="509" max="509" width="64.7109375" style="23" customWidth="1"/>
    <col min="510" max="510" width="9.42578125" style="23" customWidth="1"/>
    <col min="511" max="511" width="20.85546875" style="23" customWidth="1"/>
    <col min="512" max="512" width="15.85546875" style="23" customWidth="1"/>
    <col min="513" max="513" width="18.7109375" style="23" customWidth="1"/>
    <col min="514" max="515" width="0" style="23" hidden="1" customWidth="1"/>
    <col min="516" max="516" width="18.7109375" style="23" customWidth="1"/>
    <col min="517" max="764" width="9.140625" style="23"/>
    <col min="765" max="765" width="64.7109375" style="23" customWidth="1"/>
    <col min="766" max="766" width="9.42578125" style="23" customWidth="1"/>
    <col min="767" max="767" width="20.85546875" style="23" customWidth="1"/>
    <col min="768" max="768" width="15.85546875" style="23" customWidth="1"/>
    <col min="769" max="769" width="18.7109375" style="23" customWidth="1"/>
    <col min="770" max="771" width="0" style="23" hidden="1" customWidth="1"/>
    <col min="772" max="772" width="18.7109375" style="23" customWidth="1"/>
    <col min="773" max="1020" width="9.140625" style="23"/>
    <col min="1021" max="1021" width="64.7109375" style="23" customWidth="1"/>
    <col min="1022" max="1022" width="9.42578125" style="23" customWidth="1"/>
    <col min="1023" max="1023" width="20.85546875" style="23" customWidth="1"/>
    <col min="1024" max="1024" width="15.85546875" style="23" customWidth="1"/>
    <col min="1025" max="1025" width="18.7109375" style="23" customWidth="1"/>
    <col min="1026" max="1027" width="0" style="23" hidden="1" customWidth="1"/>
    <col min="1028" max="1028" width="18.7109375" style="23" customWidth="1"/>
    <col min="1029" max="1276" width="9.140625" style="23"/>
    <col min="1277" max="1277" width="64.7109375" style="23" customWidth="1"/>
    <col min="1278" max="1278" width="9.42578125" style="23" customWidth="1"/>
    <col min="1279" max="1279" width="20.85546875" style="23" customWidth="1"/>
    <col min="1280" max="1280" width="15.85546875" style="23" customWidth="1"/>
    <col min="1281" max="1281" width="18.7109375" style="23" customWidth="1"/>
    <col min="1282" max="1283" width="0" style="23" hidden="1" customWidth="1"/>
    <col min="1284" max="1284" width="18.7109375" style="23" customWidth="1"/>
    <col min="1285" max="1532" width="9.140625" style="23"/>
    <col min="1533" max="1533" width="64.7109375" style="23" customWidth="1"/>
    <col min="1534" max="1534" width="9.42578125" style="23" customWidth="1"/>
    <col min="1535" max="1535" width="20.85546875" style="23" customWidth="1"/>
    <col min="1536" max="1536" width="15.85546875" style="23" customWidth="1"/>
    <col min="1537" max="1537" width="18.7109375" style="23" customWidth="1"/>
    <col min="1538" max="1539" width="0" style="23" hidden="1" customWidth="1"/>
    <col min="1540" max="1540" width="18.7109375" style="23" customWidth="1"/>
    <col min="1541" max="1788" width="9.140625" style="23"/>
    <col min="1789" max="1789" width="64.7109375" style="23" customWidth="1"/>
    <col min="1790" max="1790" width="9.42578125" style="23" customWidth="1"/>
    <col min="1791" max="1791" width="20.85546875" style="23" customWidth="1"/>
    <col min="1792" max="1792" width="15.85546875" style="23" customWidth="1"/>
    <col min="1793" max="1793" width="18.7109375" style="23" customWidth="1"/>
    <col min="1794" max="1795" width="0" style="23" hidden="1" customWidth="1"/>
    <col min="1796" max="1796" width="18.7109375" style="23" customWidth="1"/>
    <col min="1797" max="2044" width="9.140625" style="23"/>
    <col min="2045" max="2045" width="64.7109375" style="23" customWidth="1"/>
    <col min="2046" max="2046" width="9.42578125" style="23" customWidth="1"/>
    <col min="2047" max="2047" width="20.85546875" style="23" customWidth="1"/>
    <col min="2048" max="2048" width="15.85546875" style="23" customWidth="1"/>
    <col min="2049" max="2049" width="18.7109375" style="23" customWidth="1"/>
    <col min="2050" max="2051" width="0" style="23" hidden="1" customWidth="1"/>
    <col min="2052" max="2052" width="18.7109375" style="23" customWidth="1"/>
    <col min="2053" max="2300" width="9.140625" style="23"/>
    <col min="2301" max="2301" width="64.7109375" style="23" customWidth="1"/>
    <col min="2302" max="2302" width="9.42578125" style="23" customWidth="1"/>
    <col min="2303" max="2303" width="20.85546875" style="23" customWidth="1"/>
    <col min="2304" max="2304" width="15.85546875" style="23" customWidth="1"/>
    <col min="2305" max="2305" width="18.7109375" style="23" customWidth="1"/>
    <col min="2306" max="2307" width="0" style="23" hidden="1" customWidth="1"/>
    <col min="2308" max="2308" width="18.7109375" style="23" customWidth="1"/>
    <col min="2309" max="2556" width="9.140625" style="23"/>
    <col min="2557" max="2557" width="64.7109375" style="23" customWidth="1"/>
    <col min="2558" max="2558" width="9.42578125" style="23" customWidth="1"/>
    <col min="2559" max="2559" width="20.85546875" style="23" customWidth="1"/>
    <col min="2560" max="2560" width="15.85546875" style="23" customWidth="1"/>
    <col min="2561" max="2561" width="18.7109375" style="23" customWidth="1"/>
    <col min="2562" max="2563" width="0" style="23" hidden="1" customWidth="1"/>
    <col min="2564" max="2564" width="18.7109375" style="23" customWidth="1"/>
    <col min="2565" max="2812" width="9.140625" style="23"/>
    <col min="2813" max="2813" width="64.7109375" style="23" customWidth="1"/>
    <col min="2814" max="2814" width="9.42578125" style="23" customWidth="1"/>
    <col min="2815" max="2815" width="20.85546875" style="23" customWidth="1"/>
    <col min="2816" max="2816" width="15.85546875" style="23" customWidth="1"/>
    <col min="2817" max="2817" width="18.7109375" style="23" customWidth="1"/>
    <col min="2818" max="2819" width="0" style="23" hidden="1" customWidth="1"/>
    <col min="2820" max="2820" width="18.7109375" style="23" customWidth="1"/>
    <col min="2821" max="3068" width="9.140625" style="23"/>
    <col min="3069" max="3069" width="64.7109375" style="23" customWidth="1"/>
    <col min="3070" max="3070" width="9.42578125" style="23" customWidth="1"/>
    <col min="3071" max="3071" width="20.85546875" style="23" customWidth="1"/>
    <col min="3072" max="3072" width="15.85546875" style="23" customWidth="1"/>
    <col min="3073" max="3073" width="18.7109375" style="23" customWidth="1"/>
    <col min="3074" max="3075" width="0" style="23" hidden="1" customWidth="1"/>
    <col min="3076" max="3076" width="18.7109375" style="23" customWidth="1"/>
    <col min="3077" max="3324" width="9.140625" style="23"/>
    <col min="3325" max="3325" width="64.7109375" style="23" customWidth="1"/>
    <col min="3326" max="3326" width="9.42578125" style="23" customWidth="1"/>
    <col min="3327" max="3327" width="20.85546875" style="23" customWidth="1"/>
    <col min="3328" max="3328" width="15.85546875" style="23" customWidth="1"/>
    <col min="3329" max="3329" width="18.7109375" style="23" customWidth="1"/>
    <col min="3330" max="3331" width="0" style="23" hidden="1" customWidth="1"/>
    <col min="3332" max="3332" width="18.7109375" style="23" customWidth="1"/>
    <col min="3333" max="3580" width="9.140625" style="23"/>
    <col min="3581" max="3581" width="64.7109375" style="23" customWidth="1"/>
    <col min="3582" max="3582" width="9.42578125" style="23" customWidth="1"/>
    <col min="3583" max="3583" width="20.85546875" style="23" customWidth="1"/>
    <col min="3584" max="3584" width="15.85546875" style="23" customWidth="1"/>
    <col min="3585" max="3585" width="18.7109375" style="23" customWidth="1"/>
    <col min="3586" max="3587" width="0" style="23" hidden="1" customWidth="1"/>
    <col min="3588" max="3588" width="18.7109375" style="23" customWidth="1"/>
    <col min="3589" max="3836" width="9.140625" style="23"/>
    <col min="3837" max="3837" width="64.7109375" style="23" customWidth="1"/>
    <col min="3838" max="3838" width="9.42578125" style="23" customWidth="1"/>
    <col min="3839" max="3839" width="20.85546875" style="23" customWidth="1"/>
    <col min="3840" max="3840" width="15.85546875" style="23" customWidth="1"/>
    <col min="3841" max="3841" width="18.7109375" style="23" customWidth="1"/>
    <col min="3842" max="3843" width="0" style="23" hidden="1" customWidth="1"/>
    <col min="3844" max="3844" width="18.7109375" style="23" customWidth="1"/>
    <col min="3845" max="4092" width="9.140625" style="23"/>
    <col min="4093" max="4093" width="64.7109375" style="23" customWidth="1"/>
    <col min="4094" max="4094" width="9.42578125" style="23" customWidth="1"/>
    <col min="4095" max="4095" width="20.85546875" style="23" customWidth="1"/>
    <col min="4096" max="4096" width="15.85546875" style="23" customWidth="1"/>
    <col min="4097" max="4097" width="18.7109375" style="23" customWidth="1"/>
    <col min="4098" max="4099" width="0" style="23" hidden="1" customWidth="1"/>
    <col min="4100" max="4100" width="18.7109375" style="23" customWidth="1"/>
    <col min="4101" max="4348" width="9.140625" style="23"/>
    <col min="4349" max="4349" width="64.7109375" style="23" customWidth="1"/>
    <col min="4350" max="4350" width="9.42578125" style="23" customWidth="1"/>
    <col min="4351" max="4351" width="20.85546875" style="23" customWidth="1"/>
    <col min="4352" max="4352" width="15.85546875" style="23" customWidth="1"/>
    <col min="4353" max="4353" width="18.7109375" style="23" customWidth="1"/>
    <col min="4354" max="4355" width="0" style="23" hidden="1" customWidth="1"/>
    <col min="4356" max="4356" width="18.7109375" style="23" customWidth="1"/>
    <col min="4357" max="4604" width="9.140625" style="23"/>
    <col min="4605" max="4605" width="64.7109375" style="23" customWidth="1"/>
    <col min="4606" max="4606" width="9.42578125" style="23" customWidth="1"/>
    <col min="4607" max="4607" width="20.85546875" style="23" customWidth="1"/>
    <col min="4608" max="4608" width="15.85546875" style="23" customWidth="1"/>
    <col min="4609" max="4609" width="18.7109375" style="23" customWidth="1"/>
    <col min="4610" max="4611" width="0" style="23" hidden="1" customWidth="1"/>
    <col min="4612" max="4612" width="18.7109375" style="23" customWidth="1"/>
    <col min="4613" max="4860" width="9.140625" style="23"/>
    <col min="4861" max="4861" width="64.7109375" style="23" customWidth="1"/>
    <col min="4862" max="4862" width="9.42578125" style="23" customWidth="1"/>
    <col min="4863" max="4863" width="20.85546875" style="23" customWidth="1"/>
    <col min="4864" max="4864" width="15.85546875" style="23" customWidth="1"/>
    <col min="4865" max="4865" width="18.7109375" style="23" customWidth="1"/>
    <col min="4866" max="4867" width="0" style="23" hidden="1" customWidth="1"/>
    <col min="4868" max="4868" width="18.7109375" style="23" customWidth="1"/>
    <col min="4869" max="5116" width="9.140625" style="23"/>
    <col min="5117" max="5117" width="64.7109375" style="23" customWidth="1"/>
    <col min="5118" max="5118" width="9.42578125" style="23" customWidth="1"/>
    <col min="5119" max="5119" width="20.85546875" style="23" customWidth="1"/>
    <col min="5120" max="5120" width="15.85546875" style="23" customWidth="1"/>
    <col min="5121" max="5121" width="18.7109375" style="23" customWidth="1"/>
    <col min="5122" max="5123" width="0" style="23" hidden="1" customWidth="1"/>
    <col min="5124" max="5124" width="18.7109375" style="23" customWidth="1"/>
    <col min="5125" max="5372" width="9.140625" style="23"/>
    <col min="5373" max="5373" width="64.7109375" style="23" customWidth="1"/>
    <col min="5374" max="5374" width="9.42578125" style="23" customWidth="1"/>
    <col min="5375" max="5375" width="20.85546875" style="23" customWidth="1"/>
    <col min="5376" max="5376" width="15.85546875" style="23" customWidth="1"/>
    <col min="5377" max="5377" width="18.7109375" style="23" customWidth="1"/>
    <col min="5378" max="5379" width="0" style="23" hidden="1" customWidth="1"/>
    <col min="5380" max="5380" width="18.7109375" style="23" customWidth="1"/>
    <col min="5381" max="5628" width="9.140625" style="23"/>
    <col min="5629" max="5629" width="64.7109375" style="23" customWidth="1"/>
    <col min="5630" max="5630" width="9.42578125" style="23" customWidth="1"/>
    <col min="5631" max="5631" width="20.85546875" style="23" customWidth="1"/>
    <col min="5632" max="5632" width="15.85546875" style="23" customWidth="1"/>
    <col min="5633" max="5633" width="18.7109375" style="23" customWidth="1"/>
    <col min="5634" max="5635" width="0" style="23" hidden="1" customWidth="1"/>
    <col min="5636" max="5636" width="18.7109375" style="23" customWidth="1"/>
    <col min="5637" max="5884" width="9.140625" style="23"/>
    <col min="5885" max="5885" width="64.7109375" style="23" customWidth="1"/>
    <col min="5886" max="5886" width="9.42578125" style="23" customWidth="1"/>
    <col min="5887" max="5887" width="20.85546875" style="23" customWidth="1"/>
    <col min="5888" max="5888" width="15.85546875" style="23" customWidth="1"/>
    <col min="5889" max="5889" width="18.7109375" style="23" customWidth="1"/>
    <col min="5890" max="5891" width="0" style="23" hidden="1" customWidth="1"/>
    <col min="5892" max="5892" width="18.7109375" style="23" customWidth="1"/>
    <col min="5893" max="6140" width="9.140625" style="23"/>
    <col min="6141" max="6141" width="64.7109375" style="23" customWidth="1"/>
    <col min="6142" max="6142" width="9.42578125" style="23" customWidth="1"/>
    <col min="6143" max="6143" width="20.85546875" style="23" customWidth="1"/>
    <col min="6144" max="6144" width="15.85546875" style="23" customWidth="1"/>
    <col min="6145" max="6145" width="18.7109375" style="23" customWidth="1"/>
    <col min="6146" max="6147" width="0" style="23" hidden="1" customWidth="1"/>
    <col min="6148" max="6148" width="18.7109375" style="23" customWidth="1"/>
    <col min="6149" max="6396" width="9.140625" style="23"/>
    <col min="6397" max="6397" width="64.7109375" style="23" customWidth="1"/>
    <col min="6398" max="6398" width="9.42578125" style="23" customWidth="1"/>
    <col min="6399" max="6399" width="20.85546875" style="23" customWidth="1"/>
    <col min="6400" max="6400" width="15.85546875" style="23" customWidth="1"/>
    <col min="6401" max="6401" width="18.7109375" style="23" customWidth="1"/>
    <col min="6402" max="6403" width="0" style="23" hidden="1" customWidth="1"/>
    <col min="6404" max="6404" width="18.7109375" style="23" customWidth="1"/>
    <col min="6405" max="6652" width="9.140625" style="23"/>
    <col min="6653" max="6653" width="64.7109375" style="23" customWidth="1"/>
    <col min="6654" max="6654" width="9.42578125" style="23" customWidth="1"/>
    <col min="6655" max="6655" width="20.85546875" style="23" customWidth="1"/>
    <col min="6656" max="6656" width="15.85546875" style="23" customWidth="1"/>
    <col min="6657" max="6657" width="18.7109375" style="23" customWidth="1"/>
    <col min="6658" max="6659" width="0" style="23" hidden="1" customWidth="1"/>
    <col min="6660" max="6660" width="18.7109375" style="23" customWidth="1"/>
    <col min="6661" max="6908" width="9.140625" style="23"/>
    <col min="6909" max="6909" width="64.7109375" style="23" customWidth="1"/>
    <col min="6910" max="6910" width="9.42578125" style="23" customWidth="1"/>
    <col min="6911" max="6911" width="20.85546875" style="23" customWidth="1"/>
    <col min="6912" max="6912" width="15.85546875" style="23" customWidth="1"/>
    <col min="6913" max="6913" width="18.7109375" style="23" customWidth="1"/>
    <col min="6914" max="6915" width="0" style="23" hidden="1" customWidth="1"/>
    <col min="6916" max="6916" width="18.7109375" style="23" customWidth="1"/>
    <col min="6917" max="7164" width="9.140625" style="23"/>
    <col min="7165" max="7165" width="64.7109375" style="23" customWidth="1"/>
    <col min="7166" max="7166" width="9.42578125" style="23" customWidth="1"/>
    <col min="7167" max="7167" width="20.85546875" style="23" customWidth="1"/>
    <col min="7168" max="7168" width="15.85546875" style="23" customWidth="1"/>
    <col min="7169" max="7169" width="18.7109375" style="23" customWidth="1"/>
    <col min="7170" max="7171" width="0" style="23" hidden="1" customWidth="1"/>
    <col min="7172" max="7172" width="18.7109375" style="23" customWidth="1"/>
    <col min="7173" max="7420" width="9.140625" style="23"/>
    <col min="7421" max="7421" width="64.7109375" style="23" customWidth="1"/>
    <col min="7422" max="7422" width="9.42578125" style="23" customWidth="1"/>
    <col min="7423" max="7423" width="20.85546875" style="23" customWidth="1"/>
    <col min="7424" max="7424" width="15.85546875" style="23" customWidth="1"/>
    <col min="7425" max="7425" width="18.7109375" style="23" customWidth="1"/>
    <col min="7426" max="7427" width="0" style="23" hidden="1" customWidth="1"/>
    <col min="7428" max="7428" width="18.7109375" style="23" customWidth="1"/>
    <col min="7429" max="7676" width="9.140625" style="23"/>
    <col min="7677" max="7677" width="64.7109375" style="23" customWidth="1"/>
    <col min="7678" max="7678" width="9.42578125" style="23" customWidth="1"/>
    <col min="7679" max="7679" width="20.85546875" style="23" customWidth="1"/>
    <col min="7680" max="7680" width="15.85546875" style="23" customWidth="1"/>
    <col min="7681" max="7681" width="18.7109375" style="23" customWidth="1"/>
    <col min="7682" max="7683" width="0" style="23" hidden="1" customWidth="1"/>
    <col min="7684" max="7684" width="18.7109375" style="23" customWidth="1"/>
    <col min="7685" max="7932" width="9.140625" style="23"/>
    <col min="7933" max="7933" width="64.7109375" style="23" customWidth="1"/>
    <col min="7934" max="7934" width="9.42578125" style="23" customWidth="1"/>
    <col min="7935" max="7935" width="20.85546875" style="23" customWidth="1"/>
    <col min="7936" max="7936" width="15.85546875" style="23" customWidth="1"/>
    <col min="7937" max="7937" width="18.7109375" style="23" customWidth="1"/>
    <col min="7938" max="7939" width="0" style="23" hidden="1" customWidth="1"/>
    <col min="7940" max="7940" width="18.7109375" style="23" customWidth="1"/>
    <col min="7941" max="8188" width="9.140625" style="23"/>
    <col min="8189" max="8189" width="64.7109375" style="23" customWidth="1"/>
    <col min="8190" max="8190" width="9.42578125" style="23" customWidth="1"/>
    <col min="8191" max="8191" width="20.85546875" style="23" customWidth="1"/>
    <col min="8192" max="8192" width="15.85546875" style="23" customWidth="1"/>
    <col min="8193" max="8193" width="18.7109375" style="23" customWidth="1"/>
    <col min="8194" max="8195" width="0" style="23" hidden="1" customWidth="1"/>
    <col min="8196" max="8196" width="18.7109375" style="23" customWidth="1"/>
    <col min="8197" max="8444" width="9.140625" style="23"/>
    <col min="8445" max="8445" width="64.7109375" style="23" customWidth="1"/>
    <col min="8446" max="8446" width="9.42578125" style="23" customWidth="1"/>
    <col min="8447" max="8447" width="20.85546875" style="23" customWidth="1"/>
    <col min="8448" max="8448" width="15.85546875" style="23" customWidth="1"/>
    <col min="8449" max="8449" width="18.7109375" style="23" customWidth="1"/>
    <col min="8450" max="8451" width="0" style="23" hidden="1" customWidth="1"/>
    <col min="8452" max="8452" width="18.7109375" style="23" customWidth="1"/>
    <col min="8453" max="8700" width="9.140625" style="23"/>
    <col min="8701" max="8701" width="64.7109375" style="23" customWidth="1"/>
    <col min="8702" max="8702" width="9.42578125" style="23" customWidth="1"/>
    <col min="8703" max="8703" width="20.85546875" style="23" customWidth="1"/>
    <col min="8704" max="8704" width="15.85546875" style="23" customWidth="1"/>
    <col min="8705" max="8705" width="18.7109375" style="23" customWidth="1"/>
    <col min="8706" max="8707" width="0" style="23" hidden="1" customWidth="1"/>
    <col min="8708" max="8708" width="18.7109375" style="23" customWidth="1"/>
    <col min="8709" max="8956" width="9.140625" style="23"/>
    <col min="8957" max="8957" width="64.7109375" style="23" customWidth="1"/>
    <col min="8958" max="8958" width="9.42578125" style="23" customWidth="1"/>
    <col min="8959" max="8959" width="20.85546875" style="23" customWidth="1"/>
    <col min="8960" max="8960" width="15.85546875" style="23" customWidth="1"/>
    <col min="8961" max="8961" width="18.7109375" style="23" customWidth="1"/>
    <col min="8962" max="8963" width="0" style="23" hidden="1" customWidth="1"/>
    <col min="8964" max="8964" width="18.7109375" style="23" customWidth="1"/>
    <col min="8965" max="9212" width="9.140625" style="23"/>
    <col min="9213" max="9213" width="64.7109375" style="23" customWidth="1"/>
    <col min="9214" max="9214" width="9.42578125" style="23" customWidth="1"/>
    <col min="9215" max="9215" width="20.85546875" style="23" customWidth="1"/>
    <col min="9216" max="9216" width="15.85546875" style="23" customWidth="1"/>
    <col min="9217" max="9217" width="18.7109375" style="23" customWidth="1"/>
    <col min="9218" max="9219" width="0" style="23" hidden="1" customWidth="1"/>
    <col min="9220" max="9220" width="18.7109375" style="23" customWidth="1"/>
    <col min="9221" max="9468" width="9.140625" style="23"/>
    <col min="9469" max="9469" width="64.7109375" style="23" customWidth="1"/>
    <col min="9470" max="9470" width="9.42578125" style="23" customWidth="1"/>
    <col min="9471" max="9471" width="20.85546875" style="23" customWidth="1"/>
    <col min="9472" max="9472" width="15.85546875" style="23" customWidth="1"/>
    <col min="9473" max="9473" width="18.7109375" style="23" customWidth="1"/>
    <col min="9474" max="9475" width="0" style="23" hidden="1" customWidth="1"/>
    <col min="9476" max="9476" width="18.7109375" style="23" customWidth="1"/>
    <col min="9477" max="9724" width="9.140625" style="23"/>
    <col min="9725" max="9725" width="64.7109375" style="23" customWidth="1"/>
    <col min="9726" max="9726" width="9.42578125" style="23" customWidth="1"/>
    <col min="9727" max="9727" width="20.85546875" style="23" customWidth="1"/>
    <col min="9728" max="9728" width="15.85546875" style="23" customWidth="1"/>
    <col min="9729" max="9729" width="18.7109375" style="23" customWidth="1"/>
    <col min="9730" max="9731" width="0" style="23" hidden="1" customWidth="1"/>
    <col min="9732" max="9732" width="18.7109375" style="23" customWidth="1"/>
    <col min="9733" max="9980" width="9.140625" style="23"/>
    <col min="9981" max="9981" width="64.7109375" style="23" customWidth="1"/>
    <col min="9982" max="9982" width="9.42578125" style="23" customWidth="1"/>
    <col min="9983" max="9983" width="20.85546875" style="23" customWidth="1"/>
    <col min="9984" max="9984" width="15.85546875" style="23" customWidth="1"/>
    <col min="9985" max="9985" width="18.7109375" style="23" customWidth="1"/>
    <col min="9986" max="9987" width="0" style="23" hidden="1" customWidth="1"/>
    <col min="9988" max="9988" width="18.7109375" style="23" customWidth="1"/>
    <col min="9989" max="10236" width="9.140625" style="23"/>
    <col min="10237" max="10237" width="64.7109375" style="23" customWidth="1"/>
    <col min="10238" max="10238" width="9.42578125" style="23" customWidth="1"/>
    <col min="10239" max="10239" width="20.85546875" style="23" customWidth="1"/>
    <col min="10240" max="10240" width="15.85546875" style="23" customWidth="1"/>
    <col min="10241" max="10241" width="18.7109375" style="23" customWidth="1"/>
    <col min="10242" max="10243" width="0" style="23" hidden="1" customWidth="1"/>
    <col min="10244" max="10244" width="18.7109375" style="23" customWidth="1"/>
    <col min="10245" max="10492" width="9.140625" style="23"/>
    <col min="10493" max="10493" width="64.7109375" style="23" customWidth="1"/>
    <col min="10494" max="10494" width="9.42578125" style="23" customWidth="1"/>
    <col min="10495" max="10495" width="20.85546875" style="23" customWidth="1"/>
    <col min="10496" max="10496" width="15.85546875" style="23" customWidth="1"/>
    <col min="10497" max="10497" width="18.7109375" style="23" customWidth="1"/>
    <col min="10498" max="10499" width="0" style="23" hidden="1" customWidth="1"/>
    <col min="10500" max="10500" width="18.7109375" style="23" customWidth="1"/>
    <col min="10501" max="10748" width="9.140625" style="23"/>
    <col min="10749" max="10749" width="64.7109375" style="23" customWidth="1"/>
    <col min="10750" max="10750" width="9.42578125" style="23" customWidth="1"/>
    <col min="10751" max="10751" width="20.85546875" style="23" customWidth="1"/>
    <col min="10752" max="10752" width="15.85546875" style="23" customWidth="1"/>
    <col min="10753" max="10753" width="18.7109375" style="23" customWidth="1"/>
    <col min="10754" max="10755" width="0" style="23" hidden="1" customWidth="1"/>
    <col min="10756" max="10756" width="18.7109375" style="23" customWidth="1"/>
    <col min="10757" max="11004" width="9.140625" style="23"/>
    <col min="11005" max="11005" width="64.7109375" style="23" customWidth="1"/>
    <col min="11006" max="11006" width="9.42578125" style="23" customWidth="1"/>
    <col min="11007" max="11007" width="20.85546875" style="23" customWidth="1"/>
    <col min="11008" max="11008" width="15.85546875" style="23" customWidth="1"/>
    <col min="11009" max="11009" width="18.7109375" style="23" customWidth="1"/>
    <col min="11010" max="11011" width="0" style="23" hidden="1" customWidth="1"/>
    <col min="11012" max="11012" width="18.7109375" style="23" customWidth="1"/>
    <col min="11013" max="11260" width="9.140625" style="23"/>
    <col min="11261" max="11261" width="64.7109375" style="23" customWidth="1"/>
    <col min="11262" max="11262" width="9.42578125" style="23" customWidth="1"/>
    <col min="11263" max="11263" width="20.85546875" style="23" customWidth="1"/>
    <col min="11264" max="11264" width="15.85546875" style="23" customWidth="1"/>
    <col min="11265" max="11265" width="18.7109375" style="23" customWidth="1"/>
    <col min="11266" max="11267" width="0" style="23" hidden="1" customWidth="1"/>
    <col min="11268" max="11268" width="18.7109375" style="23" customWidth="1"/>
    <col min="11269" max="11516" width="9.140625" style="23"/>
    <col min="11517" max="11517" width="64.7109375" style="23" customWidth="1"/>
    <col min="11518" max="11518" width="9.42578125" style="23" customWidth="1"/>
    <col min="11519" max="11519" width="20.85546875" style="23" customWidth="1"/>
    <col min="11520" max="11520" width="15.85546875" style="23" customWidth="1"/>
    <col min="11521" max="11521" width="18.7109375" style="23" customWidth="1"/>
    <col min="11522" max="11523" width="0" style="23" hidden="1" customWidth="1"/>
    <col min="11524" max="11524" width="18.7109375" style="23" customWidth="1"/>
    <col min="11525" max="11772" width="9.140625" style="23"/>
    <col min="11773" max="11773" width="64.7109375" style="23" customWidth="1"/>
    <col min="11774" max="11774" width="9.42578125" style="23" customWidth="1"/>
    <col min="11775" max="11775" width="20.85546875" style="23" customWidth="1"/>
    <col min="11776" max="11776" width="15.85546875" style="23" customWidth="1"/>
    <col min="11777" max="11777" width="18.7109375" style="23" customWidth="1"/>
    <col min="11778" max="11779" width="0" style="23" hidden="1" customWidth="1"/>
    <col min="11780" max="11780" width="18.7109375" style="23" customWidth="1"/>
    <col min="11781" max="12028" width="9.140625" style="23"/>
    <col min="12029" max="12029" width="64.7109375" style="23" customWidth="1"/>
    <col min="12030" max="12030" width="9.42578125" style="23" customWidth="1"/>
    <col min="12031" max="12031" width="20.85546875" style="23" customWidth="1"/>
    <col min="12032" max="12032" width="15.85546875" style="23" customWidth="1"/>
    <col min="12033" max="12033" width="18.7109375" style="23" customWidth="1"/>
    <col min="12034" max="12035" width="0" style="23" hidden="1" customWidth="1"/>
    <col min="12036" max="12036" width="18.7109375" style="23" customWidth="1"/>
    <col min="12037" max="12284" width="9.140625" style="23"/>
    <col min="12285" max="12285" width="64.7109375" style="23" customWidth="1"/>
    <col min="12286" max="12286" width="9.42578125" style="23" customWidth="1"/>
    <col min="12287" max="12287" width="20.85546875" style="23" customWidth="1"/>
    <col min="12288" max="12288" width="15.85546875" style="23" customWidth="1"/>
    <col min="12289" max="12289" width="18.7109375" style="23" customWidth="1"/>
    <col min="12290" max="12291" width="0" style="23" hidden="1" customWidth="1"/>
    <col min="12292" max="12292" width="18.7109375" style="23" customWidth="1"/>
    <col min="12293" max="12540" width="9.140625" style="23"/>
    <col min="12541" max="12541" width="64.7109375" style="23" customWidth="1"/>
    <col min="12542" max="12542" width="9.42578125" style="23" customWidth="1"/>
    <col min="12543" max="12543" width="20.85546875" style="23" customWidth="1"/>
    <col min="12544" max="12544" width="15.85546875" style="23" customWidth="1"/>
    <col min="12545" max="12545" width="18.7109375" style="23" customWidth="1"/>
    <col min="12546" max="12547" width="0" style="23" hidden="1" customWidth="1"/>
    <col min="12548" max="12548" width="18.7109375" style="23" customWidth="1"/>
    <col min="12549" max="12796" width="9.140625" style="23"/>
    <col min="12797" max="12797" width="64.7109375" style="23" customWidth="1"/>
    <col min="12798" max="12798" width="9.42578125" style="23" customWidth="1"/>
    <col min="12799" max="12799" width="20.85546875" style="23" customWidth="1"/>
    <col min="12800" max="12800" width="15.85546875" style="23" customWidth="1"/>
    <col min="12801" max="12801" width="18.7109375" style="23" customWidth="1"/>
    <col min="12802" max="12803" width="0" style="23" hidden="1" customWidth="1"/>
    <col min="12804" max="12804" width="18.7109375" style="23" customWidth="1"/>
    <col min="12805" max="13052" width="9.140625" style="23"/>
    <col min="13053" max="13053" width="64.7109375" style="23" customWidth="1"/>
    <col min="13054" max="13054" width="9.42578125" style="23" customWidth="1"/>
    <col min="13055" max="13055" width="20.85546875" style="23" customWidth="1"/>
    <col min="13056" max="13056" width="15.85546875" style="23" customWidth="1"/>
    <col min="13057" max="13057" width="18.7109375" style="23" customWidth="1"/>
    <col min="13058" max="13059" width="0" style="23" hidden="1" customWidth="1"/>
    <col min="13060" max="13060" width="18.7109375" style="23" customWidth="1"/>
    <col min="13061" max="13308" width="9.140625" style="23"/>
    <col min="13309" max="13309" width="64.7109375" style="23" customWidth="1"/>
    <col min="13310" max="13310" width="9.42578125" style="23" customWidth="1"/>
    <col min="13311" max="13311" width="20.85546875" style="23" customWidth="1"/>
    <col min="13312" max="13312" width="15.85546875" style="23" customWidth="1"/>
    <col min="13313" max="13313" width="18.7109375" style="23" customWidth="1"/>
    <col min="13314" max="13315" width="0" style="23" hidden="1" customWidth="1"/>
    <col min="13316" max="13316" width="18.7109375" style="23" customWidth="1"/>
    <col min="13317" max="13564" width="9.140625" style="23"/>
    <col min="13565" max="13565" width="64.7109375" style="23" customWidth="1"/>
    <col min="13566" max="13566" width="9.42578125" style="23" customWidth="1"/>
    <col min="13567" max="13567" width="20.85546875" style="23" customWidth="1"/>
    <col min="13568" max="13568" width="15.85546875" style="23" customWidth="1"/>
    <col min="13569" max="13569" width="18.7109375" style="23" customWidth="1"/>
    <col min="13570" max="13571" width="0" style="23" hidden="1" customWidth="1"/>
    <col min="13572" max="13572" width="18.7109375" style="23" customWidth="1"/>
    <col min="13573" max="13820" width="9.140625" style="23"/>
    <col min="13821" max="13821" width="64.7109375" style="23" customWidth="1"/>
    <col min="13822" max="13822" width="9.42578125" style="23" customWidth="1"/>
    <col min="13823" max="13823" width="20.85546875" style="23" customWidth="1"/>
    <col min="13824" max="13824" width="15.85546875" style="23" customWidth="1"/>
    <col min="13825" max="13825" width="18.7109375" style="23" customWidth="1"/>
    <col min="13826" max="13827" width="0" style="23" hidden="1" customWidth="1"/>
    <col min="13828" max="13828" width="18.7109375" style="23" customWidth="1"/>
    <col min="13829" max="14076" width="9.140625" style="23"/>
    <col min="14077" max="14077" width="64.7109375" style="23" customWidth="1"/>
    <col min="14078" max="14078" width="9.42578125" style="23" customWidth="1"/>
    <col min="14079" max="14079" width="20.85546875" style="23" customWidth="1"/>
    <col min="14080" max="14080" width="15.85546875" style="23" customWidth="1"/>
    <col min="14081" max="14081" width="18.7109375" style="23" customWidth="1"/>
    <col min="14082" max="14083" width="0" style="23" hidden="1" customWidth="1"/>
    <col min="14084" max="14084" width="18.7109375" style="23" customWidth="1"/>
    <col min="14085" max="14332" width="9.140625" style="23"/>
    <col min="14333" max="14333" width="64.7109375" style="23" customWidth="1"/>
    <col min="14334" max="14334" width="9.42578125" style="23" customWidth="1"/>
    <col min="14335" max="14335" width="20.85546875" style="23" customWidth="1"/>
    <col min="14336" max="14336" width="15.85546875" style="23" customWidth="1"/>
    <col min="14337" max="14337" width="18.7109375" style="23" customWidth="1"/>
    <col min="14338" max="14339" width="0" style="23" hidden="1" customWidth="1"/>
    <col min="14340" max="14340" width="18.7109375" style="23" customWidth="1"/>
    <col min="14341" max="14588" width="9.140625" style="23"/>
    <col min="14589" max="14589" width="64.7109375" style="23" customWidth="1"/>
    <col min="14590" max="14590" width="9.42578125" style="23" customWidth="1"/>
    <col min="14591" max="14591" width="20.85546875" style="23" customWidth="1"/>
    <col min="14592" max="14592" width="15.85546875" style="23" customWidth="1"/>
    <col min="14593" max="14593" width="18.7109375" style="23" customWidth="1"/>
    <col min="14594" max="14595" width="0" style="23" hidden="1" customWidth="1"/>
    <col min="14596" max="14596" width="18.7109375" style="23" customWidth="1"/>
    <col min="14597" max="14844" width="9.140625" style="23"/>
    <col min="14845" max="14845" width="64.7109375" style="23" customWidth="1"/>
    <col min="14846" max="14846" width="9.42578125" style="23" customWidth="1"/>
    <col min="14847" max="14847" width="20.85546875" style="23" customWidth="1"/>
    <col min="14848" max="14848" width="15.85546875" style="23" customWidth="1"/>
    <col min="14849" max="14849" width="18.7109375" style="23" customWidth="1"/>
    <col min="14850" max="14851" width="0" style="23" hidden="1" customWidth="1"/>
    <col min="14852" max="14852" width="18.7109375" style="23" customWidth="1"/>
    <col min="14853" max="15100" width="9.140625" style="23"/>
    <col min="15101" max="15101" width="64.7109375" style="23" customWidth="1"/>
    <col min="15102" max="15102" width="9.42578125" style="23" customWidth="1"/>
    <col min="15103" max="15103" width="20.85546875" style="23" customWidth="1"/>
    <col min="15104" max="15104" width="15.85546875" style="23" customWidth="1"/>
    <col min="15105" max="15105" width="18.7109375" style="23" customWidth="1"/>
    <col min="15106" max="15107" width="0" style="23" hidden="1" customWidth="1"/>
    <col min="15108" max="15108" width="18.7109375" style="23" customWidth="1"/>
    <col min="15109" max="15356" width="9.140625" style="23"/>
    <col min="15357" max="15357" width="64.7109375" style="23" customWidth="1"/>
    <col min="15358" max="15358" width="9.42578125" style="23" customWidth="1"/>
    <col min="15359" max="15359" width="20.85546875" style="23" customWidth="1"/>
    <col min="15360" max="15360" width="15.85546875" style="23" customWidth="1"/>
    <col min="15361" max="15361" width="18.7109375" style="23" customWidth="1"/>
    <col min="15362" max="15363" width="0" style="23" hidden="1" customWidth="1"/>
    <col min="15364" max="15364" width="18.7109375" style="23" customWidth="1"/>
    <col min="15365" max="15612" width="9.140625" style="23"/>
    <col min="15613" max="15613" width="64.7109375" style="23" customWidth="1"/>
    <col min="15614" max="15614" width="9.42578125" style="23" customWidth="1"/>
    <col min="15615" max="15615" width="20.85546875" style="23" customWidth="1"/>
    <col min="15616" max="15616" width="15.85546875" style="23" customWidth="1"/>
    <col min="15617" max="15617" width="18.7109375" style="23" customWidth="1"/>
    <col min="15618" max="15619" width="0" style="23" hidden="1" customWidth="1"/>
    <col min="15620" max="15620" width="18.7109375" style="23" customWidth="1"/>
    <col min="15621" max="15868" width="9.140625" style="23"/>
    <col min="15869" max="15869" width="64.7109375" style="23" customWidth="1"/>
    <col min="15870" max="15870" width="9.42578125" style="23" customWidth="1"/>
    <col min="15871" max="15871" width="20.85546875" style="23" customWidth="1"/>
    <col min="15872" max="15872" width="15.85546875" style="23" customWidth="1"/>
    <col min="15873" max="15873" width="18.7109375" style="23" customWidth="1"/>
    <col min="15874" max="15875" width="0" style="23" hidden="1" customWidth="1"/>
    <col min="15876" max="15876" width="18.7109375" style="23" customWidth="1"/>
    <col min="15877" max="16124" width="9.140625" style="23"/>
    <col min="16125" max="16125" width="64.7109375" style="23" customWidth="1"/>
    <col min="16126" max="16126" width="9.42578125" style="23" customWidth="1"/>
    <col min="16127" max="16127" width="20.85546875" style="23" customWidth="1"/>
    <col min="16128" max="16128" width="15.85546875" style="23" customWidth="1"/>
    <col min="16129" max="16129" width="18.7109375" style="23" customWidth="1"/>
    <col min="16130" max="16131" width="0" style="23" hidden="1" customWidth="1"/>
    <col min="16132" max="16132" width="18.7109375" style="23" customWidth="1"/>
    <col min="16133" max="16384" width="9.140625" style="23"/>
  </cols>
  <sheetData>
    <row r="1" spans="1:14">
      <c r="A1" s="507" t="s">
        <v>592</v>
      </c>
      <c r="B1" s="442"/>
      <c r="C1" s="442"/>
      <c r="D1" s="442"/>
      <c r="E1" s="442"/>
      <c r="F1" s="442"/>
      <c r="G1" s="442"/>
      <c r="H1" s="442"/>
      <c r="I1" s="443"/>
      <c r="J1" s="443"/>
      <c r="K1" s="443"/>
      <c r="L1" s="443"/>
      <c r="M1" s="443"/>
      <c r="N1" s="443"/>
    </row>
    <row r="2" spans="1:14">
      <c r="A2" s="289"/>
      <c r="B2" s="281"/>
      <c r="C2" s="281"/>
      <c r="D2" s="281"/>
      <c r="E2" s="281"/>
      <c r="F2" s="281"/>
      <c r="G2" s="281"/>
      <c r="H2" s="281"/>
      <c r="I2" s="282"/>
      <c r="J2" s="282"/>
    </row>
    <row r="3" spans="1:14" ht="18">
      <c r="A3" s="475" t="s">
        <v>30</v>
      </c>
      <c r="B3" s="483"/>
      <c r="C3" s="483"/>
      <c r="D3" s="483"/>
      <c r="E3" s="483"/>
      <c r="F3" s="483"/>
      <c r="G3" s="483"/>
      <c r="H3" s="483"/>
      <c r="I3" s="443"/>
      <c r="J3" s="443"/>
      <c r="K3" s="443"/>
      <c r="L3" s="443"/>
      <c r="M3" s="443"/>
      <c r="N3" s="443"/>
    </row>
    <row r="4" spans="1:14" ht="18">
      <c r="A4" s="476" t="s">
        <v>308</v>
      </c>
      <c r="B4" s="482"/>
      <c r="C4" s="482"/>
      <c r="D4" s="482"/>
      <c r="E4" s="482"/>
      <c r="F4" s="482"/>
      <c r="G4" s="482"/>
      <c r="H4" s="482"/>
      <c r="I4" s="443"/>
      <c r="J4" s="443"/>
      <c r="K4" s="443"/>
      <c r="L4" s="443"/>
      <c r="M4" s="443"/>
      <c r="N4" s="443"/>
    </row>
    <row r="5" spans="1:14" ht="18">
      <c r="A5" s="290"/>
      <c r="B5" s="291"/>
      <c r="C5" s="291"/>
      <c r="D5" s="291"/>
      <c r="E5" s="291"/>
      <c r="F5" s="291"/>
      <c r="G5" s="291"/>
      <c r="H5" s="291"/>
    </row>
    <row r="6" spans="1:14">
      <c r="A6" s="466" t="s">
        <v>33</v>
      </c>
      <c r="B6" s="468" t="s">
        <v>34</v>
      </c>
      <c r="C6" s="510" t="s">
        <v>309</v>
      </c>
      <c r="D6" s="510"/>
      <c r="E6" s="510"/>
      <c r="F6" s="510"/>
      <c r="G6" s="505" t="s">
        <v>191</v>
      </c>
      <c r="H6" s="506"/>
      <c r="I6" s="506"/>
      <c r="J6" s="506"/>
      <c r="K6" s="505" t="s">
        <v>340</v>
      </c>
      <c r="L6" s="506"/>
      <c r="M6" s="506"/>
      <c r="N6" s="506"/>
    </row>
    <row r="7" spans="1:14" s="107" customFormat="1" ht="38.25">
      <c r="A7" s="508"/>
      <c r="B7" s="509"/>
      <c r="C7" s="26" t="s">
        <v>310</v>
      </c>
      <c r="D7" s="26" t="s">
        <v>311</v>
      </c>
      <c r="E7" s="26" t="s">
        <v>312</v>
      </c>
      <c r="F7" s="26" t="s">
        <v>313</v>
      </c>
      <c r="G7" s="292" t="s">
        <v>314</v>
      </c>
      <c r="H7" s="133" t="s">
        <v>315</v>
      </c>
      <c r="I7" s="133" t="s">
        <v>312</v>
      </c>
      <c r="J7" s="293" t="s">
        <v>316</v>
      </c>
      <c r="K7" s="292" t="s">
        <v>314</v>
      </c>
      <c r="L7" s="133" t="s">
        <v>315</v>
      </c>
      <c r="M7" s="133" t="s">
        <v>312</v>
      </c>
      <c r="N7" s="293" t="s">
        <v>316</v>
      </c>
    </row>
    <row r="8" spans="1:14">
      <c r="A8" s="41"/>
      <c r="B8" s="284"/>
      <c r="C8" s="294"/>
      <c r="D8" s="295"/>
      <c r="E8" s="295"/>
      <c r="F8" s="296">
        <f t="shared" ref="F8:F20" si="0">SUM(C8+D8+E8)</f>
        <v>0</v>
      </c>
      <c r="G8" s="97"/>
      <c r="H8" s="297"/>
      <c r="I8" s="297"/>
      <c r="J8" s="97"/>
      <c r="K8" s="97"/>
      <c r="L8" s="297"/>
      <c r="M8" s="297"/>
      <c r="N8" s="97"/>
    </row>
    <row r="9" spans="1:14" s="2" customFormat="1" ht="14.25">
      <c r="A9" s="118" t="s">
        <v>228</v>
      </c>
      <c r="B9" s="283" t="s">
        <v>229</v>
      </c>
      <c r="C9" s="117">
        <v>0</v>
      </c>
      <c r="D9" s="117"/>
      <c r="E9" s="117"/>
      <c r="F9" s="299">
        <f t="shared" si="0"/>
        <v>0</v>
      </c>
      <c r="G9" s="86"/>
      <c r="H9" s="308"/>
      <c r="I9" s="308"/>
      <c r="J9" s="86"/>
      <c r="K9" s="86">
        <v>0</v>
      </c>
      <c r="L9" s="308"/>
      <c r="M9" s="308"/>
      <c r="N9" s="86">
        <v>0</v>
      </c>
    </row>
    <row r="10" spans="1:14">
      <c r="A10" s="109" t="s">
        <v>317</v>
      </c>
      <c r="B10" s="298"/>
      <c r="C10" s="182">
        <v>73945000</v>
      </c>
      <c r="D10" s="182"/>
      <c r="E10" s="182"/>
      <c r="F10" s="296">
        <f t="shared" si="0"/>
        <v>73945000</v>
      </c>
      <c r="G10" s="97">
        <v>73945000</v>
      </c>
      <c r="H10" s="297"/>
      <c r="I10" s="297"/>
      <c r="J10" s="97">
        <v>73945000</v>
      </c>
      <c r="K10" s="97">
        <v>73945000</v>
      </c>
      <c r="L10" s="297"/>
      <c r="M10" s="297"/>
      <c r="N10" s="97">
        <v>73945000</v>
      </c>
    </row>
    <row r="11" spans="1:14">
      <c r="A11" s="109" t="s">
        <v>318</v>
      </c>
      <c r="B11" s="298"/>
      <c r="C11" s="182">
        <v>50000000</v>
      </c>
      <c r="D11" s="182"/>
      <c r="E11" s="182"/>
      <c r="F11" s="296">
        <f t="shared" si="0"/>
        <v>50000000</v>
      </c>
      <c r="G11" s="97">
        <v>50000000</v>
      </c>
      <c r="H11" s="297"/>
      <c r="I11" s="297"/>
      <c r="J11" s="97">
        <v>50000000</v>
      </c>
      <c r="K11" s="97">
        <v>34840310</v>
      </c>
      <c r="L11" s="297"/>
      <c r="M11" s="297"/>
      <c r="N11" s="97">
        <v>34840310</v>
      </c>
    </row>
    <row r="12" spans="1:14">
      <c r="A12" s="109" t="s">
        <v>319</v>
      </c>
      <c r="B12" s="298"/>
      <c r="C12" s="182">
        <v>35000000</v>
      </c>
      <c r="D12" s="182"/>
      <c r="E12" s="182"/>
      <c r="F12" s="296">
        <f t="shared" si="0"/>
        <v>35000000</v>
      </c>
      <c r="G12" s="97">
        <v>35000000</v>
      </c>
      <c r="H12" s="297"/>
      <c r="I12" s="297"/>
      <c r="J12" s="97">
        <v>35000000</v>
      </c>
      <c r="K12" s="97">
        <v>35000000</v>
      </c>
      <c r="L12" s="297"/>
      <c r="M12" s="297"/>
      <c r="N12" s="97">
        <v>35000000</v>
      </c>
    </row>
    <row r="13" spans="1:14">
      <c r="A13" s="109" t="s">
        <v>320</v>
      </c>
      <c r="B13" s="298"/>
      <c r="C13" s="182">
        <v>35971794</v>
      </c>
      <c r="D13" s="182"/>
      <c r="E13" s="182"/>
      <c r="F13" s="296">
        <f t="shared" si="0"/>
        <v>35971794</v>
      </c>
      <c r="G13" s="97">
        <v>28742104</v>
      </c>
      <c r="H13" s="297"/>
      <c r="I13" s="297"/>
      <c r="J13" s="97">
        <v>28742104</v>
      </c>
      <c r="K13" s="97">
        <v>35971794</v>
      </c>
      <c r="L13" s="297"/>
      <c r="M13" s="297"/>
      <c r="N13" s="97">
        <v>35971794</v>
      </c>
    </row>
    <row r="14" spans="1:14">
      <c r="A14" s="109" t="s">
        <v>321</v>
      </c>
      <c r="B14" s="298"/>
      <c r="C14" s="182">
        <v>50000000</v>
      </c>
      <c r="D14" s="182"/>
      <c r="E14" s="182"/>
      <c r="F14" s="296">
        <f t="shared" si="0"/>
        <v>50000000</v>
      </c>
      <c r="G14" s="97">
        <v>50000000</v>
      </c>
      <c r="H14" s="297"/>
      <c r="I14" s="297"/>
      <c r="J14" s="97">
        <v>50000000</v>
      </c>
      <c r="K14" s="97">
        <v>8000000</v>
      </c>
      <c r="L14" s="297"/>
      <c r="M14" s="297"/>
      <c r="N14" s="97">
        <v>8000000</v>
      </c>
    </row>
    <row r="15" spans="1:14">
      <c r="A15" s="109" t="s">
        <v>322</v>
      </c>
      <c r="B15" s="298"/>
      <c r="C15" s="182">
        <v>15000000</v>
      </c>
      <c r="D15" s="182"/>
      <c r="E15" s="182"/>
      <c r="F15" s="296">
        <f t="shared" si="0"/>
        <v>15000000</v>
      </c>
      <c r="G15" s="97">
        <v>15000000</v>
      </c>
      <c r="H15" s="297"/>
      <c r="I15" s="297"/>
      <c r="J15" s="97">
        <v>15000000</v>
      </c>
      <c r="K15" s="97">
        <v>15000000</v>
      </c>
      <c r="L15" s="297"/>
      <c r="M15" s="297"/>
      <c r="N15" s="97">
        <v>15000000</v>
      </c>
    </row>
    <row r="16" spans="1:14">
      <c r="A16" s="109" t="s">
        <v>339</v>
      </c>
      <c r="B16" s="298"/>
      <c r="C16" s="182"/>
      <c r="D16" s="182"/>
      <c r="E16" s="182"/>
      <c r="F16" s="296"/>
      <c r="G16" s="97"/>
      <c r="H16" s="297"/>
      <c r="I16" s="297"/>
      <c r="J16" s="97"/>
      <c r="K16" s="97">
        <v>1580000</v>
      </c>
      <c r="L16" s="297"/>
      <c r="M16" s="297"/>
      <c r="N16" s="97">
        <v>1580000</v>
      </c>
    </row>
    <row r="17" spans="1:14">
      <c r="A17" s="109" t="s">
        <v>323</v>
      </c>
      <c r="B17" s="298"/>
      <c r="C17" s="182">
        <v>11560109</v>
      </c>
      <c r="D17" s="182"/>
      <c r="E17" s="182"/>
      <c r="F17" s="296">
        <f t="shared" si="0"/>
        <v>11560109</v>
      </c>
      <c r="G17" s="97">
        <v>11560109</v>
      </c>
      <c r="H17" s="297"/>
      <c r="I17" s="297"/>
      <c r="J17" s="97">
        <v>11560109</v>
      </c>
      <c r="K17" s="97">
        <v>11560109</v>
      </c>
      <c r="L17" s="297"/>
      <c r="M17" s="297"/>
      <c r="N17" s="97">
        <v>11560109</v>
      </c>
    </row>
    <row r="18" spans="1:14">
      <c r="A18" s="109" t="s">
        <v>324</v>
      </c>
      <c r="B18" s="298"/>
      <c r="C18" s="182"/>
      <c r="D18" s="182"/>
      <c r="E18" s="182"/>
      <c r="F18" s="296">
        <f t="shared" si="0"/>
        <v>0</v>
      </c>
      <c r="G18" s="97">
        <v>1555200</v>
      </c>
      <c r="H18" s="297"/>
      <c r="I18" s="297"/>
      <c r="J18" s="97">
        <v>1555200</v>
      </c>
      <c r="K18" s="97">
        <v>1555200</v>
      </c>
      <c r="L18" s="297"/>
      <c r="M18" s="297"/>
      <c r="N18" s="97">
        <v>1555200</v>
      </c>
    </row>
    <row r="19" spans="1:14">
      <c r="A19" s="118" t="s">
        <v>325</v>
      </c>
      <c r="B19" s="283" t="s">
        <v>231</v>
      </c>
      <c r="C19" s="117">
        <f>SUM(C10:C17)</f>
        <v>271476903</v>
      </c>
      <c r="D19" s="117"/>
      <c r="E19" s="117"/>
      <c r="F19" s="299">
        <f t="shared" si="0"/>
        <v>271476903</v>
      </c>
      <c r="G19" s="86">
        <f>SUM(G10:G18)</f>
        <v>265802413</v>
      </c>
      <c r="H19" s="297"/>
      <c r="I19" s="297"/>
      <c r="J19" s="86">
        <f>SUM(J10:J18)</f>
        <v>265802413</v>
      </c>
      <c r="K19" s="86">
        <f>SUM(K10:K18)</f>
        <v>217452413</v>
      </c>
      <c r="L19" s="297"/>
      <c r="M19" s="297"/>
      <c r="N19" s="86">
        <f>SUM(N10:N18)</f>
        <v>217452413</v>
      </c>
    </row>
    <row r="20" spans="1:14">
      <c r="A20" s="109" t="s">
        <v>326</v>
      </c>
      <c r="B20" s="298"/>
      <c r="C20" s="182">
        <v>1500000</v>
      </c>
      <c r="D20" s="182"/>
      <c r="E20" s="182"/>
      <c r="F20" s="296">
        <f t="shared" si="0"/>
        <v>1500000</v>
      </c>
      <c r="G20" s="97">
        <v>1262400</v>
      </c>
      <c r="H20" s="297"/>
      <c r="I20" s="297"/>
      <c r="J20" s="97">
        <v>1262400</v>
      </c>
      <c r="K20" s="97">
        <v>1262400</v>
      </c>
      <c r="L20" s="297"/>
      <c r="M20" s="297"/>
      <c r="N20" s="97">
        <v>1262400</v>
      </c>
    </row>
    <row r="21" spans="1:14">
      <c r="A21" s="109" t="s">
        <v>327</v>
      </c>
      <c r="B21" s="298"/>
      <c r="C21" s="182"/>
      <c r="D21" s="182"/>
      <c r="E21" s="182"/>
      <c r="F21" s="296"/>
      <c r="G21" s="97">
        <v>237600</v>
      </c>
      <c r="H21" s="297"/>
      <c r="I21" s="297"/>
      <c r="J21" s="97">
        <v>237600</v>
      </c>
      <c r="K21" s="97">
        <v>237600</v>
      </c>
      <c r="L21" s="297"/>
      <c r="M21" s="297"/>
      <c r="N21" s="97">
        <v>237600</v>
      </c>
    </row>
    <row r="22" spans="1:14">
      <c r="A22" s="37" t="s">
        <v>232</v>
      </c>
      <c r="B22" s="283" t="s">
        <v>233</v>
      </c>
      <c r="C22" s="117">
        <f>SUM(C20)</f>
        <v>1500000</v>
      </c>
      <c r="D22" s="117"/>
      <c r="E22" s="117"/>
      <c r="F22" s="299">
        <f>SUM(C22+D22+E22)</f>
        <v>1500000</v>
      </c>
      <c r="G22" s="86">
        <f>SUM(G20:G21)</f>
        <v>1500000</v>
      </c>
      <c r="H22" s="297"/>
      <c r="I22" s="297"/>
      <c r="J22" s="86">
        <f>SUM(J20:J21)</f>
        <v>1500000</v>
      </c>
      <c r="K22" s="86">
        <f>SUM(K20:K21)</f>
        <v>1500000</v>
      </c>
      <c r="L22" s="297"/>
      <c r="M22" s="297"/>
      <c r="N22" s="86">
        <f>SUM(N20:N21)</f>
        <v>1500000</v>
      </c>
    </row>
    <row r="23" spans="1:14">
      <c r="A23" s="34" t="s">
        <v>328</v>
      </c>
      <c r="B23" s="298"/>
      <c r="C23" s="182">
        <v>10999990</v>
      </c>
      <c r="D23" s="182"/>
      <c r="E23" s="182">
        <v>0</v>
      </c>
      <c r="F23" s="296">
        <f>SUM(C23+D23+E23)</f>
        <v>10999990</v>
      </c>
      <c r="G23" s="97">
        <v>8266929</v>
      </c>
      <c r="H23" s="297"/>
      <c r="I23" s="297"/>
      <c r="J23" s="97">
        <v>8266929</v>
      </c>
      <c r="K23" s="97">
        <v>8266929</v>
      </c>
      <c r="L23" s="297"/>
      <c r="M23" s="297"/>
      <c r="N23" s="97">
        <v>8266929</v>
      </c>
    </row>
    <row r="24" spans="1:14">
      <c r="A24" s="34" t="s">
        <v>329</v>
      </c>
      <c r="B24" s="298"/>
      <c r="C24" s="182">
        <v>3814675</v>
      </c>
      <c r="D24" s="182"/>
      <c r="E24" s="182"/>
      <c r="F24" s="296">
        <f>SUM(C24+D24+E24)</f>
        <v>3814675</v>
      </c>
      <c r="G24" s="97">
        <v>5931248</v>
      </c>
      <c r="H24" s="297"/>
      <c r="I24" s="297"/>
      <c r="J24" s="97">
        <v>5931548</v>
      </c>
      <c r="K24" s="97">
        <v>5931248</v>
      </c>
      <c r="L24" s="297"/>
      <c r="M24" s="297"/>
      <c r="N24" s="97">
        <v>7506050</v>
      </c>
    </row>
    <row r="25" spans="1:14">
      <c r="A25" s="34" t="s">
        <v>330</v>
      </c>
      <c r="B25" s="298"/>
      <c r="C25" s="182"/>
      <c r="D25" s="182"/>
      <c r="E25" s="182"/>
      <c r="F25" s="296"/>
      <c r="G25" s="97">
        <v>294000</v>
      </c>
      <c r="H25" s="297"/>
      <c r="I25" s="297"/>
      <c r="J25" s="97">
        <v>294000</v>
      </c>
      <c r="K25" s="97">
        <v>294000</v>
      </c>
      <c r="L25" s="297"/>
      <c r="M25" s="297"/>
      <c r="N25" s="97">
        <v>294000</v>
      </c>
    </row>
    <row r="26" spans="1:14">
      <c r="A26" s="34" t="s">
        <v>331</v>
      </c>
      <c r="B26" s="298"/>
      <c r="C26" s="182"/>
      <c r="D26" s="182"/>
      <c r="E26" s="182"/>
      <c r="F26" s="296"/>
      <c r="G26" s="97">
        <v>180488</v>
      </c>
      <c r="H26" s="297"/>
      <c r="I26" s="297"/>
      <c r="J26" s="97">
        <v>180488</v>
      </c>
      <c r="K26" s="97">
        <v>180488</v>
      </c>
      <c r="L26" s="297"/>
      <c r="M26" s="297"/>
      <c r="N26" s="97">
        <v>180488</v>
      </c>
    </row>
    <row r="27" spans="1:14">
      <c r="A27" s="34" t="s">
        <v>332</v>
      </c>
      <c r="B27" s="298"/>
      <c r="C27" s="182"/>
      <c r="D27" s="182"/>
      <c r="E27" s="182"/>
      <c r="F27" s="296"/>
      <c r="G27" s="97">
        <v>142000</v>
      </c>
      <c r="H27" s="297"/>
      <c r="I27" s="297"/>
      <c r="J27" s="97">
        <v>142000</v>
      </c>
      <c r="K27" s="97">
        <v>142000</v>
      </c>
      <c r="L27" s="297"/>
      <c r="M27" s="297"/>
      <c r="N27" s="97">
        <v>142000</v>
      </c>
    </row>
    <row r="28" spans="1:14">
      <c r="A28" s="118" t="s">
        <v>234</v>
      </c>
      <c r="B28" s="283" t="s">
        <v>235</v>
      </c>
      <c r="C28" s="117">
        <f>SUM(C23:C24)</f>
        <v>14814665</v>
      </c>
      <c r="D28" s="117"/>
      <c r="E28" s="117">
        <f>SUM(E23:E23)</f>
        <v>0</v>
      </c>
      <c r="F28" s="299">
        <f t="shared" ref="F28:F43" si="1">SUM(C28+D28+E28)</f>
        <v>14814665</v>
      </c>
      <c r="G28" s="86">
        <f>SUM(G23:G27)</f>
        <v>14814665</v>
      </c>
      <c r="H28" s="297"/>
      <c r="I28" s="297"/>
      <c r="J28" s="86">
        <f>SUM(J23:J27)</f>
        <v>14814965</v>
      </c>
      <c r="K28" s="86">
        <f>SUM(K23:K27)</f>
        <v>14814665</v>
      </c>
      <c r="L28" s="297"/>
      <c r="M28" s="297"/>
      <c r="N28" s="86">
        <f>SUM(N23:N27)</f>
        <v>16389467</v>
      </c>
    </row>
    <row r="29" spans="1:14">
      <c r="A29" s="118" t="s">
        <v>236</v>
      </c>
      <c r="B29" s="283" t="s">
        <v>237</v>
      </c>
      <c r="C29" s="117">
        <v>0</v>
      </c>
      <c r="D29" s="117"/>
      <c r="E29" s="117"/>
      <c r="F29" s="296">
        <f t="shared" si="1"/>
        <v>0</v>
      </c>
      <c r="G29" s="97"/>
      <c r="H29" s="297"/>
      <c r="I29" s="297"/>
      <c r="J29" s="97"/>
      <c r="K29" s="97"/>
      <c r="L29" s="297"/>
      <c r="M29" s="297"/>
      <c r="N29" s="97"/>
    </row>
    <row r="30" spans="1:14">
      <c r="A30" s="37" t="s">
        <v>238</v>
      </c>
      <c r="B30" s="283" t="s">
        <v>239</v>
      </c>
      <c r="C30" s="117">
        <v>0</v>
      </c>
      <c r="D30" s="117"/>
      <c r="E30" s="117"/>
      <c r="F30" s="296">
        <f t="shared" si="1"/>
        <v>0</v>
      </c>
      <c r="G30" s="97"/>
      <c r="H30" s="297"/>
      <c r="I30" s="297"/>
      <c r="J30" s="97"/>
      <c r="K30" s="97"/>
      <c r="L30" s="297"/>
      <c r="M30" s="297"/>
      <c r="N30" s="97"/>
    </row>
    <row r="31" spans="1:14">
      <c r="A31" s="37" t="s">
        <v>240</v>
      </c>
      <c r="B31" s="283" t="s">
        <v>241</v>
      </c>
      <c r="C31" s="117">
        <v>76884181</v>
      </c>
      <c r="D31" s="117"/>
      <c r="E31" s="117"/>
      <c r="F31" s="299">
        <f t="shared" si="1"/>
        <v>76884181</v>
      </c>
      <c r="G31" s="86">
        <v>76884181</v>
      </c>
      <c r="H31" s="297"/>
      <c r="I31" s="297"/>
      <c r="J31" s="86">
        <v>76884181</v>
      </c>
      <c r="K31" s="86">
        <v>66309378</v>
      </c>
      <c r="L31" s="297"/>
      <c r="M31" s="297"/>
      <c r="N31" s="86">
        <v>66309378</v>
      </c>
    </row>
    <row r="32" spans="1:14" s="12" customFormat="1" ht="15.75">
      <c r="A32" s="300" t="s">
        <v>242</v>
      </c>
      <c r="B32" s="301" t="s">
        <v>243</v>
      </c>
      <c r="C32" s="302">
        <f>SUM(C9+C19+C22+C28+C29+C30+C31)</f>
        <v>364675749</v>
      </c>
      <c r="D32" s="302"/>
      <c r="E32" s="302">
        <f>SUM(E9+E19+E22+E28+E29+E30+E31)</f>
        <v>0</v>
      </c>
      <c r="F32" s="303">
        <f t="shared" si="1"/>
        <v>364675749</v>
      </c>
      <c r="G32" s="173">
        <f>SUM(G9+G19+G22+G28+G29+G30+G31)</f>
        <v>359001259</v>
      </c>
      <c r="H32" s="304"/>
      <c r="I32" s="304"/>
      <c r="J32" s="173">
        <f>SUM(J9+J19+J22+J28+J29+J30+J31)</f>
        <v>359001559</v>
      </c>
      <c r="K32" s="173">
        <f>SUM(K9+K19+K22+K28+K29+K30+K31)</f>
        <v>300076456</v>
      </c>
      <c r="L32" s="304"/>
      <c r="M32" s="304"/>
      <c r="N32" s="173">
        <f>SUM(N9+N19+N22+N28+N29+N30+N31)</f>
        <v>301651258</v>
      </c>
    </row>
    <row r="33" spans="1:14" ht="15.75">
      <c r="A33" s="305" t="s">
        <v>333</v>
      </c>
      <c r="B33" s="283"/>
      <c r="C33" s="182">
        <v>2000000</v>
      </c>
      <c r="D33" s="182"/>
      <c r="E33" s="182"/>
      <c r="F33" s="296">
        <f t="shared" si="1"/>
        <v>2000000</v>
      </c>
      <c r="G33" s="97">
        <v>2000000</v>
      </c>
      <c r="H33" s="297"/>
      <c r="I33" s="297"/>
      <c r="J33" s="97">
        <v>2000000</v>
      </c>
      <c r="K33" s="97">
        <v>2000000</v>
      </c>
      <c r="L33" s="297"/>
      <c r="M33" s="297"/>
      <c r="N33" s="97">
        <v>2000000</v>
      </c>
    </row>
    <row r="34" spans="1:14" ht="15.75">
      <c r="A34" s="305" t="s">
        <v>334</v>
      </c>
      <c r="B34" s="283"/>
      <c r="C34" s="182">
        <v>4500000</v>
      </c>
      <c r="D34" s="182"/>
      <c r="E34" s="182"/>
      <c r="F34" s="296">
        <f t="shared" si="1"/>
        <v>4500000</v>
      </c>
      <c r="G34" s="97">
        <v>4500000</v>
      </c>
      <c r="H34" s="297"/>
      <c r="I34" s="297"/>
      <c r="J34" s="97">
        <v>4500000</v>
      </c>
      <c r="K34" s="97">
        <v>4500000</v>
      </c>
      <c r="L34" s="297"/>
      <c r="M34" s="297"/>
      <c r="N34" s="97">
        <v>4500000</v>
      </c>
    </row>
    <row r="35" spans="1:14" ht="15.75">
      <c r="A35" s="305" t="s">
        <v>335</v>
      </c>
      <c r="B35" s="283"/>
      <c r="C35" s="182">
        <v>15000000</v>
      </c>
      <c r="D35" s="182"/>
      <c r="E35" s="182"/>
      <c r="F35" s="296">
        <f t="shared" si="1"/>
        <v>15000000</v>
      </c>
      <c r="G35" s="97">
        <v>15000000</v>
      </c>
      <c r="H35" s="297"/>
      <c r="I35" s="297"/>
      <c r="J35" s="97">
        <v>15000000</v>
      </c>
      <c r="K35" s="97">
        <v>15000000</v>
      </c>
      <c r="L35" s="297"/>
      <c r="M35" s="297"/>
      <c r="N35" s="97">
        <v>15000000</v>
      </c>
    </row>
    <row r="36" spans="1:14" ht="15.75">
      <c r="A36" s="305" t="s">
        <v>336</v>
      </c>
      <c r="B36" s="283"/>
      <c r="C36" s="182">
        <v>2500000</v>
      </c>
      <c r="D36" s="182"/>
      <c r="E36" s="182"/>
      <c r="F36" s="296">
        <f t="shared" si="1"/>
        <v>2500000</v>
      </c>
      <c r="G36" s="97">
        <v>2500000</v>
      </c>
      <c r="H36" s="297"/>
      <c r="I36" s="297"/>
      <c r="J36" s="97">
        <v>2500000</v>
      </c>
      <c r="K36" s="97">
        <v>2500000</v>
      </c>
      <c r="L36" s="297"/>
      <c r="M36" s="297"/>
      <c r="N36" s="97">
        <v>2500000</v>
      </c>
    </row>
    <row r="37" spans="1:14" ht="15.75">
      <c r="A37" s="305" t="s">
        <v>337</v>
      </c>
      <c r="B37" s="283"/>
      <c r="C37" s="182">
        <v>2500000</v>
      </c>
      <c r="D37" s="182"/>
      <c r="E37" s="182"/>
      <c r="F37" s="296">
        <f t="shared" si="1"/>
        <v>2500000</v>
      </c>
      <c r="G37" s="97">
        <v>2500000</v>
      </c>
      <c r="H37" s="297"/>
      <c r="I37" s="297"/>
      <c r="J37" s="97">
        <v>2500000</v>
      </c>
      <c r="K37" s="97">
        <v>2500000</v>
      </c>
      <c r="L37" s="297"/>
      <c r="M37" s="297"/>
      <c r="N37" s="97">
        <v>2500000</v>
      </c>
    </row>
    <row r="38" spans="1:14" ht="15.75">
      <c r="A38" s="305" t="s">
        <v>338</v>
      </c>
      <c r="B38" s="283"/>
      <c r="C38" s="182">
        <v>2500000</v>
      </c>
      <c r="D38" s="182"/>
      <c r="E38" s="182"/>
      <c r="F38" s="296">
        <f t="shared" si="1"/>
        <v>2500000</v>
      </c>
      <c r="G38" s="97">
        <v>2500000</v>
      </c>
      <c r="H38" s="297"/>
      <c r="I38" s="297"/>
      <c r="J38" s="97">
        <v>2500000</v>
      </c>
      <c r="K38" s="97">
        <v>2500000</v>
      </c>
      <c r="L38" s="297"/>
      <c r="M38" s="297"/>
      <c r="N38" s="97">
        <v>2500000</v>
      </c>
    </row>
    <row r="39" spans="1:14">
      <c r="A39" s="118" t="s">
        <v>244</v>
      </c>
      <c r="B39" s="283" t="s">
        <v>245</v>
      </c>
      <c r="C39" s="117">
        <f>SUM(C33:C38)</f>
        <v>29000000</v>
      </c>
      <c r="D39" s="117"/>
      <c r="E39" s="117"/>
      <c r="F39" s="299">
        <f t="shared" si="1"/>
        <v>29000000</v>
      </c>
      <c r="G39" s="86">
        <f>SUM(G33:G38)</f>
        <v>29000000</v>
      </c>
      <c r="H39" s="297"/>
      <c r="I39" s="297"/>
      <c r="J39" s="86">
        <f>SUM(J33:J38)</f>
        <v>29000000</v>
      </c>
      <c r="K39" s="86">
        <f>SUM(K33:K38)</f>
        <v>29000000</v>
      </c>
      <c r="L39" s="297"/>
      <c r="M39" s="297"/>
      <c r="N39" s="86">
        <f>SUM(N33:N38)</f>
        <v>29000000</v>
      </c>
    </row>
    <row r="40" spans="1:14">
      <c r="A40" s="118" t="s">
        <v>246</v>
      </c>
      <c r="B40" s="283" t="s">
        <v>247</v>
      </c>
      <c r="C40" s="117">
        <v>0</v>
      </c>
      <c r="D40" s="117"/>
      <c r="E40" s="117"/>
      <c r="F40" s="296">
        <f t="shared" si="1"/>
        <v>0</v>
      </c>
      <c r="G40" s="97"/>
      <c r="H40" s="297"/>
      <c r="I40" s="297"/>
      <c r="J40" s="97"/>
      <c r="K40" s="97"/>
      <c r="L40" s="297"/>
      <c r="M40" s="297"/>
      <c r="N40" s="97"/>
    </row>
    <row r="41" spans="1:14">
      <c r="A41" s="118" t="s">
        <v>248</v>
      </c>
      <c r="B41" s="283" t="s">
        <v>249</v>
      </c>
      <c r="C41" s="117">
        <v>0</v>
      </c>
      <c r="D41" s="117"/>
      <c r="E41" s="117"/>
      <c r="F41" s="296">
        <f t="shared" si="1"/>
        <v>0</v>
      </c>
      <c r="G41" s="97"/>
      <c r="H41" s="297"/>
      <c r="I41" s="297"/>
      <c r="J41" s="97"/>
      <c r="K41" s="97"/>
      <c r="L41" s="297"/>
      <c r="M41" s="297"/>
      <c r="N41" s="97"/>
    </row>
    <row r="42" spans="1:14">
      <c r="A42" s="118" t="s">
        <v>250</v>
      </c>
      <c r="B42" s="283" t="s">
        <v>251</v>
      </c>
      <c r="C42" s="117">
        <v>7830000</v>
      </c>
      <c r="D42" s="117"/>
      <c r="E42" s="117"/>
      <c r="F42" s="299">
        <f t="shared" si="1"/>
        <v>7830000</v>
      </c>
      <c r="G42" s="86">
        <v>7830000</v>
      </c>
      <c r="H42" s="297"/>
      <c r="I42" s="297"/>
      <c r="J42" s="86">
        <v>7830000</v>
      </c>
      <c r="K42" s="86">
        <v>7830000</v>
      </c>
      <c r="L42" s="297"/>
      <c r="M42" s="297"/>
      <c r="N42" s="86">
        <v>7830000</v>
      </c>
    </row>
    <row r="43" spans="1:14" s="12" customFormat="1" ht="15.75">
      <c r="A43" s="300" t="s">
        <v>252</v>
      </c>
      <c r="B43" s="301" t="s">
        <v>253</v>
      </c>
      <c r="C43" s="302">
        <f>SUM(C39+C40+C41+C42)</f>
        <v>36830000</v>
      </c>
      <c r="D43" s="302">
        <v>0</v>
      </c>
      <c r="E43" s="302">
        <v>0</v>
      </c>
      <c r="F43" s="303">
        <f t="shared" si="1"/>
        <v>36830000</v>
      </c>
      <c r="G43" s="173">
        <f>SUM(G39+G42)</f>
        <v>36830000</v>
      </c>
      <c r="H43" s="304"/>
      <c r="I43" s="304"/>
      <c r="J43" s="173">
        <f>SUM(J39+J42)</f>
        <v>36830000</v>
      </c>
      <c r="K43" s="173">
        <f>SUM(K39+K42)</f>
        <v>36830000</v>
      </c>
      <c r="L43" s="304"/>
      <c r="M43" s="304"/>
      <c r="N43" s="173">
        <f>SUM(N39+N42)</f>
        <v>36830000</v>
      </c>
    </row>
    <row r="46" spans="1:14">
      <c r="A46" s="24"/>
      <c r="B46" s="306"/>
      <c r="C46" s="24"/>
      <c r="D46" s="24"/>
      <c r="E46" s="24"/>
    </row>
    <row r="47" spans="1:14">
      <c r="A47" s="24"/>
      <c r="B47" s="306"/>
      <c r="C47" s="24"/>
      <c r="D47" s="24"/>
      <c r="E47" s="24"/>
      <c r="I47" s="2"/>
    </row>
    <row r="48" spans="1:14">
      <c r="A48" s="24"/>
      <c r="B48" s="306"/>
      <c r="C48" s="24"/>
      <c r="D48" s="24"/>
      <c r="E48" s="24"/>
    </row>
    <row r="49" spans="1:5">
      <c r="A49" s="24"/>
      <c r="B49" s="306"/>
      <c r="C49" s="24"/>
      <c r="D49" s="24"/>
      <c r="E49" s="24"/>
    </row>
    <row r="50" spans="1:5">
      <c r="A50" s="24"/>
      <c r="B50" s="306"/>
      <c r="C50" s="24"/>
      <c r="D50" s="24"/>
      <c r="E50" s="24"/>
    </row>
    <row r="51" spans="1:5">
      <c r="A51" s="24"/>
      <c r="B51" s="306"/>
      <c r="C51" s="24"/>
      <c r="D51" s="24"/>
      <c r="E51" s="24"/>
    </row>
  </sheetData>
  <mergeCells count="8">
    <mergeCell ref="K6:N6"/>
    <mergeCell ref="A1:N1"/>
    <mergeCell ref="A3:N3"/>
    <mergeCell ref="A4:N4"/>
    <mergeCell ref="A6:A7"/>
    <mergeCell ref="B6:B7"/>
    <mergeCell ref="C6:F6"/>
    <mergeCell ref="G6:J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G29" sqref="F27:G29"/>
    </sheetView>
  </sheetViews>
  <sheetFormatPr defaultRowHeight="15"/>
  <cols>
    <col min="1" max="1" width="22" style="23" bestFit="1" customWidth="1"/>
    <col min="2" max="2" width="7.5703125" style="23" bestFit="1" customWidth="1"/>
    <col min="3" max="3" width="15.42578125" style="23" bestFit="1" customWidth="1"/>
    <col min="4" max="4" width="12.42578125" style="23" customWidth="1"/>
    <col min="5" max="5" width="11.5703125" style="23" customWidth="1"/>
    <col min="6" max="6" width="16.42578125" style="23" customWidth="1"/>
    <col min="7" max="7" width="13.42578125" style="23" customWidth="1"/>
    <col min="8" max="8" width="11" style="23" customWidth="1"/>
    <col min="9" max="9" width="14.5703125" style="23" customWidth="1"/>
    <col min="10" max="10" width="16.85546875" style="23" customWidth="1"/>
    <col min="11" max="11" width="12.42578125" style="23" bestFit="1" customWidth="1"/>
    <col min="12" max="12" width="8.42578125" style="23" bestFit="1" customWidth="1"/>
    <col min="13" max="13" width="8.5703125" style="23" bestFit="1" customWidth="1"/>
    <col min="14" max="14" width="15.28515625" style="23" customWidth="1"/>
    <col min="15" max="252" width="9.140625" style="23"/>
    <col min="253" max="253" width="36.42578125" style="23" customWidth="1"/>
    <col min="254" max="254" width="10.140625" style="23" customWidth="1"/>
    <col min="255" max="255" width="18.85546875" style="23" customWidth="1"/>
    <col min="256" max="256" width="17.28515625" style="23" customWidth="1"/>
    <col min="257" max="257" width="17.5703125" style="23" customWidth="1"/>
    <col min="258" max="259" width="0" style="23" hidden="1" customWidth="1"/>
    <col min="260" max="260" width="17.7109375" style="23" customWidth="1"/>
    <col min="261" max="508" width="9.140625" style="23"/>
    <col min="509" max="509" width="36.42578125" style="23" customWidth="1"/>
    <col min="510" max="510" width="10.140625" style="23" customWidth="1"/>
    <col min="511" max="511" width="18.85546875" style="23" customWidth="1"/>
    <col min="512" max="512" width="17.28515625" style="23" customWidth="1"/>
    <col min="513" max="513" width="17.5703125" style="23" customWidth="1"/>
    <col min="514" max="515" width="0" style="23" hidden="1" customWidth="1"/>
    <col min="516" max="516" width="17.7109375" style="23" customWidth="1"/>
    <col min="517" max="764" width="9.140625" style="23"/>
    <col min="765" max="765" width="36.42578125" style="23" customWidth="1"/>
    <col min="766" max="766" width="10.140625" style="23" customWidth="1"/>
    <col min="767" max="767" width="18.85546875" style="23" customWidth="1"/>
    <col min="768" max="768" width="17.28515625" style="23" customWidth="1"/>
    <col min="769" max="769" width="17.5703125" style="23" customWidth="1"/>
    <col min="770" max="771" width="0" style="23" hidden="1" customWidth="1"/>
    <col min="772" max="772" width="17.7109375" style="23" customWidth="1"/>
    <col min="773" max="1020" width="9.140625" style="23"/>
    <col min="1021" max="1021" width="36.42578125" style="23" customWidth="1"/>
    <col min="1022" max="1022" width="10.140625" style="23" customWidth="1"/>
    <col min="1023" max="1023" width="18.85546875" style="23" customWidth="1"/>
    <col min="1024" max="1024" width="17.28515625" style="23" customWidth="1"/>
    <col min="1025" max="1025" width="17.5703125" style="23" customWidth="1"/>
    <col min="1026" max="1027" width="0" style="23" hidden="1" customWidth="1"/>
    <col min="1028" max="1028" width="17.7109375" style="23" customWidth="1"/>
    <col min="1029" max="1276" width="9.140625" style="23"/>
    <col min="1277" max="1277" width="36.42578125" style="23" customWidth="1"/>
    <col min="1278" max="1278" width="10.140625" style="23" customWidth="1"/>
    <col min="1279" max="1279" width="18.85546875" style="23" customWidth="1"/>
    <col min="1280" max="1280" width="17.28515625" style="23" customWidth="1"/>
    <col min="1281" max="1281" width="17.5703125" style="23" customWidth="1"/>
    <col min="1282" max="1283" width="0" style="23" hidden="1" customWidth="1"/>
    <col min="1284" max="1284" width="17.7109375" style="23" customWidth="1"/>
    <col min="1285" max="1532" width="9.140625" style="23"/>
    <col min="1533" max="1533" width="36.42578125" style="23" customWidth="1"/>
    <col min="1534" max="1534" width="10.140625" style="23" customWidth="1"/>
    <col min="1535" max="1535" width="18.85546875" style="23" customWidth="1"/>
    <col min="1536" max="1536" width="17.28515625" style="23" customWidth="1"/>
    <col min="1537" max="1537" width="17.5703125" style="23" customWidth="1"/>
    <col min="1538" max="1539" width="0" style="23" hidden="1" customWidth="1"/>
    <col min="1540" max="1540" width="17.7109375" style="23" customWidth="1"/>
    <col min="1541" max="1788" width="9.140625" style="23"/>
    <col min="1789" max="1789" width="36.42578125" style="23" customWidth="1"/>
    <col min="1790" max="1790" width="10.140625" style="23" customWidth="1"/>
    <col min="1791" max="1791" width="18.85546875" style="23" customWidth="1"/>
    <col min="1792" max="1792" width="17.28515625" style="23" customWidth="1"/>
    <col min="1793" max="1793" width="17.5703125" style="23" customWidth="1"/>
    <col min="1794" max="1795" width="0" style="23" hidden="1" customWidth="1"/>
    <col min="1796" max="1796" width="17.7109375" style="23" customWidth="1"/>
    <col min="1797" max="2044" width="9.140625" style="23"/>
    <col min="2045" max="2045" width="36.42578125" style="23" customWidth="1"/>
    <col min="2046" max="2046" width="10.140625" style="23" customWidth="1"/>
    <col min="2047" max="2047" width="18.85546875" style="23" customWidth="1"/>
    <col min="2048" max="2048" width="17.28515625" style="23" customWidth="1"/>
    <col min="2049" max="2049" width="17.5703125" style="23" customWidth="1"/>
    <col min="2050" max="2051" width="0" style="23" hidden="1" customWidth="1"/>
    <col min="2052" max="2052" width="17.7109375" style="23" customWidth="1"/>
    <col min="2053" max="2300" width="9.140625" style="23"/>
    <col min="2301" max="2301" width="36.42578125" style="23" customWidth="1"/>
    <col min="2302" max="2302" width="10.140625" style="23" customWidth="1"/>
    <col min="2303" max="2303" width="18.85546875" style="23" customWidth="1"/>
    <col min="2304" max="2304" width="17.28515625" style="23" customWidth="1"/>
    <col min="2305" max="2305" width="17.5703125" style="23" customWidth="1"/>
    <col min="2306" max="2307" width="0" style="23" hidden="1" customWidth="1"/>
    <col min="2308" max="2308" width="17.7109375" style="23" customWidth="1"/>
    <col min="2309" max="2556" width="9.140625" style="23"/>
    <col min="2557" max="2557" width="36.42578125" style="23" customWidth="1"/>
    <col min="2558" max="2558" width="10.140625" style="23" customWidth="1"/>
    <col min="2559" max="2559" width="18.85546875" style="23" customWidth="1"/>
    <col min="2560" max="2560" width="17.28515625" style="23" customWidth="1"/>
    <col min="2561" max="2561" width="17.5703125" style="23" customWidth="1"/>
    <col min="2562" max="2563" width="0" style="23" hidden="1" customWidth="1"/>
    <col min="2564" max="2564" width="17.7109375" style="23" customWidth="1"/>
    <col min="2565" max="2812" width="9.140625" style="23"/>
    <col min="2813" max="2813" width="36.42578125" style="23" customWidth="1"/>
    <col min="2814" max="2814" width="10.140625" style="23" customWidth="1"/>
    <col min="2815" max="2815" width="18.85546875" style="23" customWidth="1"/>
    <col min="2816" max="2816" width="17.28515625" style="23" customWidth="1"/>
    <col min="2817" max="2817" width="17.5703125" style="23" customWidth="1"/>
    <col min="2818" max="2819" width="0" style="23" hidden="1" customWidth="1"/>
    <col min="2820" max="2820" width="17.7109375" style="23" customWidth="1"/>
    <col min="2821" max="3068" width="9.140625" style="23"/>
    <col min="3069" max="3069" width="36.42578125" style="23" customWidth="1"/>
    <col min="3070" max="3070" width="10.140625" style="23" customWidth="1"/>
    <col min="3071" max="3071" width="18.85546875" style="23" customWidth="1"/>
    <col min="3072" max="3072" width="17.28515625" style="23" customWidth="1"/>
    <col min="3073" max="3073" width="17.5703125" style="23" customWidth="1"/>
    <col min="3074" max="3075" width="0" style="23" hidden="1" customWidth="1"/>
    <col min="3076" max="3076" width="17.7109375" style="23" customWidth="1"/>
    <col min="3077" max="3324" width="9.140625" style="23"/>
    <col min="3325" max="3325" width="36.42578125" style="23" customWidth="1"/>
    <col min="3326" max="3326" width="10.140625" style="23" customWidth="1"/>
    <col min="3327" max="3327" width="18.85546875" style="23" customWidth="1"/>
    <col min="3328" max="3328" width="17.28515625" style="23" customWidth="1"/>
    <col min="3329" max="3329" width="17.5703125" style="23" customWidth="1"/>
    <col min="3330" max="3331" width="0" style="23" hidden="1" customWidth="1"/>
    <col min="3332" max="3332" width="17.7109375" style="23" customWidth="1"/>
    <col min="3333" max="3580" width="9.140625" style="23"/>
    <col min="3581" max="3581" width="36.42578125" style="23" customWidth="1"/>
    <col min="3582" max="3582" width="10.140625" style="23" customWidth="1"/>
    <col min="3583" max="3583" width="18.85546875" style="23" customWidth="1"/>
    <col min="3584" max="3584" width="17.28515625" style="23" customWidth="1"/>
    <col min="3585" max="3585" width="17.5703125" style="23" customWidth="1"/>
    <col min="3586" max="3587" width="0" style="23" hidden="1" customWidth="1"/>
    <col min="3588" max="3588" width="17.7109375" style="23" customWidth="1"/>
    <col min="3589" max="3836" width="9.140625" style="23"/>
    <col min="3837" max="3837" width="36.42578125" style="23" customWidth="1"/>
    <col min="3838" max="3838" width="10.140625" style="23" customWidth="1"/>
    <col min="3839" max="3839" width="18.85546875" style="23" customWidth="1"/>
    <col min="3840" max="3840" width="17.28515625" style="23" customWidth="1"/>
    <col min="3841" max="3841" width="17.5703125" style="23" customWidth="1"/>
    <col min="3842" max="3843" width="0" style="23" hidden="1" customWidth="1"/>
    <col min="3844" max="3844" width="17.7109375" style="23" customWidth="1"/>
    <col min="3845" max="4092" width="9.140625" style="23"/>
    <col min="4093" max="4093" width="36.42578125" style="23" customWidth="1"/>
    <col min="4094" max="4094" width="10.140625" style="23" customWidth="1"/>
    <col min="4095" max="4095" width="18.85546875" style="23" customWidth="1"/>
    <col min="4096" max="4096" width="17.28515625" style="23" customWidth="1"/>
    <col min="4097" max="4097" width="17.5703125" style="23" customWidth="1"/>
    <col min="4098" max="4099" width="0" style="23" hidden="1" customWidth="1"/>
    <col min="4100" max="4100" width="17.7109375" style="23" customWidth="1"/>
    <col min="4101" max="4348" width="9.140625" style="23"/>
    <col min="4349" max="4349" width="36.42578125" style="23" customWidth="1"/>
    <col min="4350" max="4350" width="10.140625" style="23" customWidth="1"/>
    <col min="4351" max="4351" width="18.85546875" style="23" customWidth="1"/>
    <col min="4352" max="4352" width="17.28515625" style="23" customWidth="1"/>
    <col min="4353" max="4353" width="17.5703125" style="23" customWidth="1"/>
    <col min="4354" max="4355" width="0" style="23" hidden="1" customWidth="1"/>
    <col min="4356" max="4356" width="17.7109375" style="23" customWidth="1"/>
    <col min="4357" max="4604" width="9.140625" style="23"/>
    <col min="4605" max="4605" width="36.42578125" style="23" customWidth="1"/>
    <col min="4606" max="4606" width="10.140625" style="23" customWidth="1"/>
    <col min="4607" max="4607" width="18.85546875" style="23" customWidth="1"/>
    <col min="4608" max="4608" width="17.28515625" style="23" customWidth="1"/>
    <col min="4609" max="4609" width="17.5703125" style="23" customWidth="1"/>
    <col min="4610" max="4611" width="0" style="23" hidden="1" customWidth="1"/>
    <col min="4612" max="4612" width="17.7109375" style="23" customWidth="1"/>
    <col min="4613" max="4860" width="9.140625" style="23"/>
    <col min="4861" max="4861" width="36.42578125" style="23" customWidth="1"/>
    <col min="4862" max="4862" width="10.140625" style="23" customWidth="1"/>
    <col min="4863" max="4863" width="18.85546875" style="23" customWidth="1"/>
    <col min="4864" max="4864" width="17.28515625" style="23" customWidth="1"/>
    <col min="4865" max="4865" width="17.5703125" style="23" customWidth="1"/>
    <col min="4866" max="4867" width="0" style="23" hidden="1" customWidth="1"/>
    <col min="4868" max="4868" width="17.7109375" style="23" customWidth="1"/>
    <col min="4869" max="5116" width="9.140625" style="23"/>
    <col min="5117" max="5117" width="36.42578125" style="23" customWidth="1"/>
    <col min="5118" max="5118" width="10.140625" style="23" customWidth="1"/>
    <col min="5119" max="5119" width="18.85546875" style="23" customWidth="1"/>
    <col min="5120" max="5120" width="17.28515625" style="23" customWidth="1"/>
    <col min="5121" max="5121" width="17.5703125" style="23" customWidth="1"/>
    <col min="5122" max="5123" width="0" style="23" hidden="1" customWidth="1"/>
    <col min="5124" max="5124" width="17.7109375" style="23" customWidth="1"/>
    <col min="5125" max="5372" width="9.140625" style="23"/>
    <col min="5373" max="5373" width="36.42578125" style="23" customWidth="1"/>
    <col min="5374" max="5374" width="10.140625" style="23" customWidth="1"/>
    <col min="5375" max="5375" width="18.85546875" style="23" customWidth="1"/>
    <col min="5376" max="5376" width="17.28515625" style="23" customWidth="1"/>
    <col min="5377" max="5377" width="17.5703125" style="23" customWidth="1"/>
    <col min="5378" max="5379" width="0" style="23" hidden="1" customWidth="1"/>
    <col min="5380" max="5380" width="17.7109375" style="23" customWidth="1"/>
    <col min="5381" max="5628" width="9.140625" style="23"/>
    <col min="5629" max="5629" width="36.42578125" style="23" customWidth="1"/>
    <col min="5630" max="5630" width="10.140625" style="23" customWidth="1"/>
    <col min="5631" max="5631" width="18.85546875" style="23" customWidth="1"/>
    <col min="5632" max="5632" width="17.28515625" style="23" customWidth="1"/>
    <col min="5633" max="5633" width="17.5703125" style="23" customWidth="1"/>
    <col min="5634" max="5635" width="0" style="23" hidden="1" customWidth="1"/>
    <col min="5636" max="5636" width="17.7109375" style="23" customWidth="1"/>
    <col min="5637" max="5884" width="9.140625" style="23"/>
    <col min="5885" max="5885" width="36.42578125" style="23" customWidth="1"/>
    <col min="5886" max="5886" width="10.140625" style="23" customWidth="1"/>
    <col min="5887" max="5887" width="18.85546875" style="23" customWidth="1"/>
    <col min="5888" max="5888" width="17.28515625" style="23" customWidth="1"/>
    <col min="5889" max="5889" width="17.5703125" style="23" customWidth="1"/>
    <col min="5890" max="5891" width="0" style="23" hidden="1" customWidth="1"/>
    <col min="5892" max="5892" width="17.7109375" style="23" customWidth="1"/>
    <col min="5893" max="6140" width="9.140625" style="23"/>
    <col min="6141" max="6141" width="36.42578125" style="23" customWidth="1"/>
    <col min="6142" max="6142" width="10.140625" style="23" customWidth="1"/>
    <col min="6143" max="6143" width="18.85546875" style="23" customWidth="1"/>
    <col min="6144" max="6144" width="17.28515625" style="23" customWidth="1"/>
    <col min="6145" max="6145" width="17.5703125" style="23" customWidth="1"/>
    <col min="6146" max="6147" width="0" style="23" hidden="1" customWidth="1"/>
    <col min="6148" max="6148" width="17.7109375" style="23" customWidth="1"/>
    <col min="6149" max="6396" width="9.140625" style="23"/>
    <col min="6397" max="6397" width="36.42578125" style="23" customWidth="1"/>
    <col min="6398" max="6398" width="10.140625" style="23" customWidth="1"/>
    <col min="6399" max="6399" width="18.85546875" style="23" customWidth="1"/>
    <col min="6400" max="6400" width="17.28515625" style="23" customWidth="1"/>
    <col min="6401" max="6401" width="17.5703125" style="23" customWidth="1"/>
    <col min="6402" max="6403" width="0" style="23" hidden="1" customWidth="1"/>
    <col min="6404" max="6404" width="17.7109375" style="23" customWidth="1"/>
    <col min="6405" max="6652" width="9.140625" style="23"/>
    <col min="6653" max="6653" width="36.42578125" style="23" customWidth="1"/>
    <col min="6654" max="6654" width="10.140625" style="23" customWidth="1"/>
    <col min="6655" max="6655" width="18.85546875" style="23" customWidth="1"/>
    <col min="6656" max="6656" width="17.28515625" style="23" customWidth="1"/>
    <col min="6657" max="6657" width="17.5703125" style="23" customWidth="1"/>
    <col min="6658" max="6659" width="0" style="23" hidden="1" customWidth="1"/>
    <col min="6660" max="6660" width="17.7109375" style="23" customWidth="1"/>
    <col min="6661" max="6908" width="9.140625" style="23"/>
    <col min="6909" max="6909" width="36.42578125" style="23" customWidth="1"/>
    <col min="6910" max="6910" width="10.140625" style="23" customWidth="1"/>
    <col min="6911" max="6911" width="18.85546875" style="23" customWidth="1"/>
    <col min="6912" max="6912" width="17.28515625" style="23" customWidth="1"/>
    <col min="6913" max="6913" width="17.5703125" style="23" customWidth="1"/>
    <col min="6914" max="6915" width="0" style="23" hidden="1" customWidth="1"/>
    <col min="6916" max="6916" width="17.7109375" style="23" customWidth="1"/>
    <col min="6917" max="7164" width="9.140625" style="23"/>
    <col min="7165" max="7165" width="36.42578125" style="23" customWidth="1"/>
    <col min="7166" max="7166" width="10.140625" style="23" customWidth="1"/>
    <col min="7167" max="7167" width="18.85546875" style="23" customWidth="1"/>
    <col min="7168" max="7168" width="17.28515625" style="23" customWidth="1"/>
    <col min="7169" max="7169" width="17.5703125" style="23" customWidth="1"/>
    <col min="7170" max="7171" width="0" style="23" hidden="1" customWidth="1"/>
    <col min="7172" max="7172" width="17.7109375" style="23" customWidth="1"/>
    <col min="7173" max="7420" width="9.140625" style="23"/>
    <col min="7421" max="7421" width="36.42578125" style="23" customWidth="1"/>
    <col min="7422" max="7422" width="10.140625" style="23" customWidth="1"/>
    <col min="7423" max="7423" width="18.85546875" style="23" customWidth="1"/>
    <col min="7424" max="7424" width="17.28515625" style="23" customWidth="1"/>
    <col min="7425" max="7425" width="17.5703125" style="23" customWidth="1"/>
    <col min="7426" max="7427" width="0" style="23" hidden="1" customWidth="1"/>
    <col min="7428" max="7428" width="17.7109375" style="23" customWidth="1"/>
    <col min="7429" max="7676" width="9.140625" style="23"/>
    <col min="7677" max="7677" width="36.42578125" style="23" customWidth="1"/>
    <col min="7678" max="7678" width="10.140625" style="23" customWidth="1"/>
    <col min="7679" max="7679" width="18.85546875" style="23" customWidth="1"/>
    <col min="7680" max="7680" width="17.28515625" style="23" customWidth="1"/>
    <col min="7681" max="7681" width="17.5703125" style="23" customWidth="1"/>
    <col min="7682" max="7683" width="0" style="23" hidden="1" customWidth="1"/>
    <col min="7684" max="7684" width="17.7109375" style="23" customWidth="1"/>
    <col min="7685" max="7932" width="9.140625" style="23"/>
    <col min="7933" max="7933" width="36.42578125" style="23" customWidth="1"/>
    <col min="7934" max="7934" width="10.140625" style="23" customWidth="1"/>
    <col min="7935" max="7935" width="18.85546875" style="23" customWidth="1"/>
    <col min="7936" max="7936" width="17.28515625" style="23" customWidth="1"/>
    <col min="7937" max="7937" width="17.5703125" style="23" customWidth="1"/>
    <col min="7938" max="7939" width="0" style="23" hidden="1" customWidth="1"/>
    <col min="7940" max="7940" width="17.7109375" style="23" customWidth="1"/>
    <col min="7941" max="8188" width="9.140625" style="23"/>
    <col min="8189" max="8189" width="36.42578125" style="23" customWidth="1"/>
    <col min="8190" max="8190" width="10.140625" style="23" customWidth="1"/>
    <col min="8191" max="8191" width="18.85546875" style="23" customWidth="1"/>
    <col min="8192" max="8192" width="17.28515625" style="23" customWidth="1"/>
    <col min="8193" max="8193" width="17.5703125" style="23" customWidth="1"/>
    <col min="8194" max="8195" width="0" style="23" hidden="1" customWidth="1"/>
    <col min="8196" max="8196" width="17.7109375" style="23" customWidth="1"/>
    <col min="8197" max="8444" width="9.140625" style="23"/>
    <col min="8445" max="8445" width="36.42578125" style="23" customWidth="1"/>
    <col min="8446" max="8446" width="10.140625" style="23" customWidth="1"/>
    <col min="8447" max="8447" width="18.85546875" style="23" customWidth="1"/>
    <col min="8448" max="8448" width="17.28515625" style="23" customWidth="1"/>
    <col min="8449" max="8449" width="17.5703125" style="23" customWidth="1"/>
    <col min="8450" max="8451" width="0" style="23" hidden="1" customWidth="1"/>
    <col min="8452" max="8452" width="17.7109375" style="23" customWidth="1"/>
    <col min="8453" max="8700" width="9.140625" style="23"/>
    <col min="8701" max="8701" width="36.42578125" style="23" customWidth="1"/>
    <col min="8702" max="8702" width="10.140625" style="23" customWidth="1"/>
    <col min="8703" max="8703" width="18.85546875" style="23" customWidth="1"/>
    <col min="8704" max="8704" width="17.28515625" style="23" customWidth="1"/>
    <col min="8705" max="8705" width="17.5703125" style="23" customWidth="1"/>
    <col min="8706" max="8707" width="0" style="23" hidden="1" customWidth="1"/>
    <col min="8708" max="8708" width="17.7109375" style="23" customWidth="1"/>
    <col min="8709" max="8956" width="9.140625" style="23"/>
    <col min="8957" max="8957" width="36.42578125" style="23" customWidth="1"/>
    <col min="8958" max="8958" width="10.140625" style="23" customWidth="1"/>
    <col min="8959" max="8959" width="18.85546875" style="23" customWidth="1"/>
    <col min="8960" max="8960" width="17.28515625" style="23" customWidth="1"/>
    <col min="8961" max="8961" width="17.5703125" style="23" customWidth="1"/>
    <col min="8962" max="8963" width="0" style="23" hidden="1" customWidth="1"/>
    <col min="8964" max="8964" width="17.7109375" style="23" customWidth="1"/>
    <col min="8965" max="9212" width="9.140625" style="23"/>
    <col min="9213" max="9213" width="36.42578125" style="23" customWidth="1"/>
    <col min="9214" max="9214" width="10.140625" style="23" customWidth="1"/>
    <col min="9215" max="9215" width="18.85546875" style="23" customWidth="1"/>
    <col min="9216" max="9216" width="17.28515625" style="23" customWidth="1"/>
    <col min="9217" max="9217" width="17.5703125" style="23" customWidth="1"/>
    <col min="9218" max="9219" width="0" style="23" hidden="1" customWidth="1"/>
    <col min="9220" max="9220" width="17.7109375" style="23" customWidth="1"/>
    <col min="9221" max="9468" width="9.140625" style="23"/>
    <col min="9469" max="9469" width="36.42578125" style="23" customWidth="1"/>
    <col min="9470" max="9470" width="10.140625" style="23" customWidth="1"/>
    <col min="9471" max="9471" width="18.85546875" style="23" customWidth="1"/>
    <col min="9472" max="9472" width="17.28515625" style="23" customWidth="1"/>
    <col min="9473" max="9473" width="17.5703125" style="23" customWidth="1"/>
    <col min="9474" max="9475" width="0" style="23" hidden="1" customWidth="1"/>
    <col min="9476" max="9476" width="17.7109375" style="23" customWidth="1"/>
    <col min="9477" max="9724" width="9.140625" style="23"/>
    <col min="9725" max="9725" width="36.42578125" style="23" customWidth="1"/>
    <col min="9726" max="9726" width="10.140625" style="23" customWidth="1"/>
    <col min="9727" max="9727" width="18.85546875" style="23" customWidth="1"/>
    <col min="9728" max="9728" width="17.28515625" style="23" customWidth="1"/>
    <col min="9729" max="9729" width="17.5703125" style="23" customWidth="1"/>
    <col min="9730" max="9731" width="0" style="23" hidden="1" customWidth="1"/>
    <col min="9732" max="9732" width="17.7109375" style="23" customWidth="1"/>
    <col min="9733" max="9980" width="9.140625" style="23"/>
    <col min="9981" max="9981" width="36.42578125" style="23" customWidth="1"/>
    <col min="9982" max="9982" width="10.140625" style="23" customWidth="1"/>
    <col min="9983" max="9983" width="18.85546875" style="23" customWidth="1"/>
    <col min="9984" max="9984" width="17.28515625" style="23" customWidth="1"/>
    <col min="9985" max="9985" width="17.5703125" style="23" customWidth="1"/>
    <col min="9986" max="9987" width="0" style="23" hidden="1" customWidth="1"/>
    <col min="9988" max="9988" width="17.7109375" style="23" customWidth="1"/>
    <col min="9989" max="10236" width="9.140625" style="23"/>
    <col min="10237" max="10237" width="36.42578125" style="23" customWidth="1"/>
    <col min="10238" max="10238" width="10.140625" style="23" customWidth="1"/>
    <col min="10239" max="10239" width="18.85546875" style="23" customWidth="1"/>
    <col min="10240" max="10240" width="17.28515625" style="23" customWidth="1"/>
    <col min="10241" max="10241" width="17.5703125" style="23" customWidth="1"/>
    <col min="10242" max="10243" width="0" style="23" hidden="1" customWidth="1"/>
    <col min="10244" max="10244" width="17.7109375" style="23" customWidth="1"/>
    <col min="10245" max="10492" width="9.140625" style="23"/>
    <col min="10493" max="10493" width="36.42578125" style="23" customWidth="1"/>
    <col min="10494" max="10494" width="10.140625" style="23" customWidth="1"/>
    <col min="10495" max="10495" width="18.85546875" style="23" customWidth="1"/>
    <col min="10496" max="10496" width="17.28515625" style="23" customWidth="1"/>
    <col min="10497" max="10497" width="17.5703125" style="23" customWidth="1"/>
    <col min="10498" max="10499" width="0" style="23" hidden="1" customWidth="1"/>
    <col min="10500" max="10500" width="17.7109375" style="23" customWidth="1"/>
    <col min="10501" max="10748" width="9.140625" style="23"/>
    <col min="10749" max="10749" width="36.42578125" style="23" customWidth="1"/>
    <col min="10750" max="10750" width="10.140625" style="23" customWidth="1"/>
    <col min="10751" max="10751" width="18.85546875" style="23" customWidth="1"/>
    <col min="10752" max="10752" width="17.28515625" style="23" customWidth="1"/>
    <col min="10753" max="10753" width="17.5703125" style="23" customWidth="1"/>
    <col min="10754" max="10755" width="0" style="23" hidden="1" customWidth="1"/>
    <col min="10756" max="10756" width="17.7109375" style="23" customWidth="1"/>
    <col min="10757" max="11004" width="9.140625" style="23"/>
    <col min="11005" max="11005" width="36.42578125" style="23" customWidth="1"/>
    <col min="11006" max="11006" width="10.140625" style="23" customWidth="1"/>
    <col min="11007" max="11007" width="18.85546875" style="23" customWidth="1"/>
    <col min="11008" max="11008" width="17.28515625" style="23" customWidth="1"/>
    <col min="11009" max="11009" width="17.5703125" style="23" customWidth="1"/>
    <col min="11010" max="11011" width="0" style="23" hidden="1" customWidth="1"/>
    <col min="11012" max="11012" width="17.7109375" style="23" customWidth="1"/>
    <col min="11013" max="11260" width="9.140625" style="23"/>
    <col min="11261" max="11261" width="36.42578125" style="23" customWidth="1"/>
    <col min="11262" max="11262" width="10.140625" style="23" customWidth="1"/>
    <col min="11263" max="11263" width="18.85546875" style="23" customWidth="1"/>
    <col min="11264" max="11264" width="17.28515625" style="23" customWidth="1"/>
    <col min="11265" max="11265" width="17.5703125" style="23" customWidth="1"/>
    <col min="11266" max="11267" width="0" style="23" hidden="1" customWidth="1"/>
    <col min="11268" max="11268" width="17.7109375" style="23" customWidth="1"/>
    <col min="11269" max="11516" width="9.140625" style="23"/>
    <col min="11517" max="11517" width="36.42578125" style="23" customWidth="1"/>
    <col min="11518" max="11518" width="10.140625" style="23" customWidth="1"/>
    <col min="11519" max="11519" width="18.85546875" style="23" customWidth="1"/>
    <col min="11520" max="11520" width="17.28515625" style="23" customWidth="1"/>
    <col min="11521" max="11521" width="17.5703125" style="23" customWidth="1"/>
    <col min="11522" max="11523" width="0" style="23" hidden="1" customWidth="1"/>
    <col min="11524" max="11524" width="17.7109375" style="23" customWidth="1"/>
    <col min="11525" max="11772" width="9.140625" style="23"/>
    <col min="11773" max="11773" width="36.42578125" style="23" customWidth="1"/>
    <col min="11774" max="11774" width="10.140625" style="23" customWidth="1"/>
    <col min="11775" max="11775" width="18.85546875" style="23" customWidth="1"/>
    <col min="11776" max="11776" width="17.28515625" style="23" customWidth="1"/>
    <col min="11777" max="11777" width="17.5703125" style="23" customWidth="1"/>
    <col min="11778" max="11779" width="0" style="23" hidden="1" customWidth="1"/>
    <col min="11780" max="11780" width="17.7109375" style="23" customWidth="1"/>
    <col min="11781" max="12028" width="9.140625" style="23"/>
    <col min="12029" max="12029" width="36.42578125" style="23" customWidth="1"/>
    <col min="12030" max="12030" width="10.140625" style="23" customWidth="1"/>
    <col min="12031" max="12031" width="18.85546875" style="23" customWidth="1"/>
    <col min="12032" max="12032" width="17.28515625" style="23" customWidth="1"/>
    <col min="12033" max="12033" width="17.5703125" style="23" customWidth="1"/>
    <col min="12034" max="12035" width="0" style="23" hidden="1" customWidth="1"/>
    <col min="12036" max="12036" width="17.7109375" style="23" customWidth="1"/>
    <col min="12037" max="12284" width="9.140625" style="23"/>
    <col min="12285" max="12285" width="36.42578125" style="23" customWidth="1"/>
    <col min="12286" max="12286" width="10.140625" style="23" customWidth="1"/>
    <col min="12287" max="12287" width="18.85546875" style="23" customWidth="1"/>
    <col min="12288" max="12288" width="17.28515625" style="23" customWidth="1"/>
    <col min="12289" max="12289" width="17.5703125" style="23" customWidth="1"/>
    <col min="12290" max="12291" width="0" style="23" hidden="1" customWidth="1"/>
    <col min="12292" max="12292" width="17.7109375" style="23" customWidth="1"/>
    <col min="12293" max="12540" width="9.140625" style="23"/>
    <col min="12541" max="12541" width="36.42578125" style="23" customWidth="1"/>
    <col min="12542" max="12542" width="10.140625" style="23" customWidth="1"/>
    <col min="12543" max="12543" width="18.85546875" style="23" customWidth="1"/>
    <col min="12544" max="12544" width="17.28515625" style="23" customWidth="1"/>
    <col min="12545" max="12545" width="17.5703125" style="23" customWidth="1"/>
    <col min="12546" max="12547" width="0" style="23" hidden="1" customWidth="1"/>
    <col min="12548" max="12548" width="17.7109375" style="23" customWidth="1"/>
    <col min="12549" max="12796" width="9.140625" style="23"/>
    <col min="12797" max="12797" width="36.42578125" style="23" customWidth="1"/>
    <col min="12798" max="12798" width="10.140625" style="23" customWidth="1"/>
    <col min="12799" max="12799" width="18.85546875" style="23" customWidth="1"/>
    <col min="12800" max="12800" width="17.28515625" style="23" customWidth="1"/>
    <col min="12801" max="12801" width="17.5703125" style="23" customWidth="1"/>
    <col min="12802" max="12803" width="0" style="23" hidden="1" customWidth="1"/>
    <col min="12804" max="12804" width="17.7109375" style="23" customWidth="1"/>
    <col min="12805" max="13052" width="9.140625" style="23"/>
    <col min="13053" max="13053" width="36.42578125" style="23" customWidth="1"/>
    <col min="13054" max="13054" width="10.140625" style="23" customWidth="1"/>
    <col min="13055" max="13055" width="18.85546875" style="23" customWidth="1"/>
    <col min="13056" max="13056" width="17.28515625" style="23" customWidth="1"/>
    <col min="13057" max="13057" width="17.5703125" style="23" customWidth="1"/>
    <col min="13058" max="13059" width="0" style="23" hidden="1" customWidth="1"/>
    <col min="13060" max="13060" width="17.7109375" style="23" customWidth="1"/>
    <col min="13061" max="13308" width="9.140625" style="23"/>
    <col min="13309" max="13309" width="36.42578125" style="23" customWidth="1"/>
    <col min="13310" max="13310" width="10.140625" style="23" customWidth="1"/>
    <col min="13311" max="13311" width="18.85546875" style="23" customWidth="1"/>
    <col min="13312" max="13312" width="17.28515625" style="23" customWidth="1"/>
    <col min="13313" max="13313" width="17.5703125" style="23" customWidth="1"/>
    <col min="13314" max="13315" width="0" style="23" hidden="1" customWidth="1"/>
    <col min="13316" max="13316" width="17.7109375" style="23" customWidth="1"/>
    <col min="13317" max="13564" width="9.140625" style="23"/>
    <col min="13565" max="13565" width="36.42578125" style="23" customWidth="1"/>
    <col min="13566" max="13566" width="10.140625" style="23" customWidth="1"/>
    <col min="13567" max="13567" width="18.85546875" style="23" customWidth="1"/>
    <col min="13568" max="13568" width="17.28515625" style="23" customWidth="1"/>
    <col min="13569" max="13569" width="17.5703125" style="23" customWidth="1"/>
    <col min="13570" max="13571" width="0" style="23" hidden="1" customWidth="1"/>
    <col min="13572" max="13572" width="17.7109375" style="23" customWidth="1"/>
    <col min="13573" max="13820" width="9.140625" style="23"/>
    <col min="13821" max="13821" width="36.42578125" style="23" customWidth="1"/>
    <col min="13822" max="13822" width="10.140625" style="23" customWidth="1"/>
    <col min="13823" max="13823" width="18.85546875" style="23" customWidth="1"/>
    <col min="13824" max="13824" width="17.28515625" style="23" customWidth="1"/>
    <col min="13825" max="13825" width="17.5703125" style="23" customWidth="1"/>
    <col min="13826" max="13827" width="0" style="23" hidden="1" customWidth="1"/>
    <col min="13828" max="13828" width="17.7109375" style="23" customWidth="1"/>
    <col min="13829" max="14076" width="9.140625" style="23"/>
    <col min="14077" max="14077" width="36.42578125" style="23" customWidth="1"/>
    <col min="14078" max="14078" width="10.140625" style="23" customWidth="1"/>
    <col min="14079" max="14079" width="18.85546875" style="23" customWidth="1"/>
    <col min="14080" max="14080" width="17.28515625" style="23" customWidth="1"/>
    <col min="14081" max="14081" width="17.5703125" style="23" customWidth="1"/>
    <col min="14082" max="14083" width="0" style="23" hidden="1" customWidth="1"/>
    <col min="14084" max="14084" width="17.7109375" style="23" customWidth="1"/>
    <col min="14085" max="14332" width="9.140625" style="23"/>
    <col min="14333" max="14333" width="36.42578125" style="23" customWidth="1"/>
    <col min="14334" max="14334" width="10.140625" style="23" customWidth="1"/>
    <col min="14335" max="14335" width="18.85546875" style="23" customWidth="1"/>
    <col min="14336" max="14336" width="17.28515625" style="23" customWidth="1"/>
    <col min="14337" max="14337" width="17.5703125" style="23" customWidth="1"/>
    <col min="14338" max="14339" width="0" style="23" hidden="1" customWidth="1"/>
    <col min="14340" max="14340" width="17.7109375" style="23" customWidth="1"/>
    <col min="14341" max="14588" width="9.140625" style="23"/>
    <col min="14589" max="14589" width="36.42578125" style="23" customWidth="1"/>
    <col min="14590" max="14590" width="10.140625" style="23" customWidth="1"/>
    <col min="14591" max="14591" width="18.85546875" style="23" customWidth="1"/>
    <col min="14592" max="14592" width="17.28515625" style="23" customWidth="1"/>
    <col min="14593" max="14593" width="17.5703125" style="23" customWidth="1"/>
    <col min="14594" max="14595" width="0" style="23" hidden="1" customWidth="1"/>
    <col min="14596" max="14596" width="17.7109375" style="23" customWidth="1"/>
    <col min="14597" max="14844" width="9.140625" style="23"/>
    <col min="14845" max="14845" width="36.42578125" style="23" customWidth="1"/>
    <col min="14846" max="14846" width="10.140625" style="23" customWidth="1"/>
    <col min="14847" max="14847" width="18.85546875" style="23" customWidth="1"/>
    <col min="14848" max="14848" width="17.28515625" style="23" customWidth="1"/>
    <col min="14849" max="14849" width="17.5703125" style="23" customWidth="1"/>
    <col min="14850" max="14851" width="0" style="23" hidden="1" customWidth="1"/>
    <col min="14852" max="14852" width="17.7109375" style="23" customWidth="1"/>
    <col min="14853" max="15100" width="9.140625" style="23"/>
    <col min="15101" max="15101" width="36.42578125" style="23" customWidth="1"/>
    <col min="15102" max="15102" width="10.140625" style="23" customWidth="1"/>
    <col min="15103" max="15103" width="18.85546875" style="23" customWidth="1"/>
    <col min="15104" max="15104" width="17.28515625" style="23" customWidth="1"/>
    <col min="15105" max="15105" width="17.5703125" style="23" customWidth="1"/>
    <col min="15106" max="15107" width="0" style="23" hidden="1" customWidth="1"/>
    <col min="15108" max="15108" width="17.7109375" style="23" customWidth="1"/>
    <col min="15109" max="15356" width="9.140625" style="23"/>
    <col min="15357" max="15357" width="36.42578125" style="23" customWidth="1"/>
    <col min="15358" max="15358" width="10.140625" style="23" customWidth="1"/>
    <col min="15359" max="15359" width="18.85546875" style="23" customWidth="1"/>
    <col min="15360" max="15360" width="17.28515625" style="23" customWidth="1"/>
    <col min="15361" max="15361" width="17.5703125" style="23" customWidth="1"/>
    <col min="15362" max="15363" width="0" style="23" hidden="1" customWidth="1"/>
    <col min="15364" max="15364" width="17.7109375" style="23" customWidth="1"/>
    <col min="15365" max="15612" width="9.140625" style="23"/>
    <col min="15613" max="15613" width="36.42578125" style="23" customWidth="1"/>
    <col min="15614" max="15614" width="10.140625" style="23" customWidth="1"/>
    <col min="15615" max="15615" width="18.85546875" style="23" customWidth="1"/>
    <col min="15616" max="15616" width="17.28515625" style="23" customWidth="1"/>
    <col min="15617" max="15617" width="17.5703125" style="23" customWidth="1"/>
    <col min="15618" max="15619" width="0" style="23" hidden="1" customWidth="1"/>
    <col min="15620" max="15620" width="17.7109375" style="23" customWidth="1"/>
    <col min="15621" max="15868" width="9.140625" style="23"/>
    <col min="15869" max="15869" width="36.42578125" style="23" customWidth="1"/>
    <col min="15870" max="15870" width="10.140625" style="23" customWidth="1"/>
    <col min="15871" max="15871" width="18.85546875" style="23" customWidth="1"/>
    <col min="15872" max="15872" width="17.28515625" style="23" customWidth="1"/>
    <col min="15873" max="15873" width="17.5703125" style="23" customWidth="1"/>
    <col min="15874" max="15875" width="0" style="23" hidden="1" customWidth="1"/>
    <col min="15876" max="15876" width="17.7109375" style="23" customWidth="1"/>
    <col min="15877" max="16124" width="9.140625" style="23"/>
    <col min="16125" max="16125" width="36.42578125" style="23" customWidth="1"/>
    <col min="16126" max="16126" width="10.140625" style="23" customWidth="1"/>
    <col min="16127" max="16127" width="18.85546875" style="23" customWidth="1"/>
    <col min="16128" max="16128" width="17.28515625" style="23" customWidth="1"/>
    <col min="16129" max="16129" width="17.5703125" style="23" customWidth="1"/>
    <col min="16130" max="16131" width="0" style="23" hidden="1" customWidth="1"/>
    <col min="16132" max="16132" width="17.7109375" style="23" customWidth="1"/>
    <col min="16133" max="16384" width="9.140625" style="23"/>
  </cols>
  <sheetData>
    <row r="1" spans="1:14" ht="15" customHeight="1">
      <c r="A1" s="309"/>
      <c r="B1" s="309"/>
      <c r="C1" s="309"/>
      <c r="D1" s="309"/>
      <c r="E1" s="309"/>
      <c r="F1" s="309"/>
    </row>
    <row r="2" spans="1:14">
      <c r="A2" s="507" t="s">
        <v>585</v>
      </c>
      <c r="B2" s="442"/>
      <c r="C2" s="442"/>
      <c r="D2" s="442"/>
      <c r="E2" s="442"/>
      <c r="F2" s="442"/>
      <c r="G2" s="442"/>
      <c r="H2" s="442"/>
      <c r="I2" s="443"/>
      <c r="J2" s="443"/>
      <c r="K2" s="443"/>
      <c r="L2" s="443"/>
      <c r="M2" s="443"/>
      <c r="N2" s="443"/>
    </row>
    <row r="3" spans="1:14" ht="15" customHeight="1">
      <c r="A3" s="310"/>
      <c r="B3" s="311"/>
      <c r="C3" s="311"/>
      <c r="D3" s="311"/>
      <c r="E3" s="311"/>
      <c r="F3" s="311"/>
      <c r="G3" s="311"/>
      <c r="H3" s="311"/>
      <c r="I3" s="282"/>
      <c r="J3" s="282"/>
    </row>
    <row r="4" spans="1:14" ht="18">
      <c r="A4" s="475" t="s">
        <v>30</v>
      </c>
      <c r="B4" s="483"/>
      <c r="C4" s="483"/>
      <c r="D4" s="483"/>
      <c r="E4" s="483"/>
      <c r="F4" s="483"/>
      <c r="G4" s="483"/>
      <c r="H4" s="483"/>
      <c r="I4" s="443"/>
      <c r="J4" s="443"/>
      <c r="K4" s="443"/>
      <c r="L4" s="443"/>
      <c r="M4" s="443"/>
      <c r="N4" s="443"/>
    </row>
    <row r="5" spans="1:14" ht="18">
      <c r="A5" s="476" t="s">
        <v>341</v>
      </c>
      <c r="B5" s="482"/>
      <c r="C5" s="482"/>
      <c r="D5" s="482"/>
      <c r="E5" s="482"/>
      <c r="F5" s="482"/>
      <c r="G5" s="482"/>
      <c r="H5" s="482"/>
      <c r="I5" s="443"/>
      <c r="J5" s="443"/>
      <c r="K5" s="443"/>
      <c r="L5" s="443"/>
      <c r="M5" s="443"/>
      <c r="N5" s="443"/>
    </row>
    <row r="6" spans="1:14">
      <c r="C6" s="511"/>
      <c r="D6" s="512"/>
      <c r="E6" s="512"/>
      <c r="F6" s="512"/>
    </row>
    <row r="7" spans="1:14">
      <c r="C7" s="312"/>
      <c r="D7" s="313"/>
      <c r="E7" s="313"/>
      <c r="F7" s="313"/>
    </row>
    <row r="8" spans="1:14">
      <c r="A8" s="466" t="s">
        <v>33</v>
      </c>
      <c r="B8" s="468" t="s">
        <v>34</v>
      </c>
      <c r="C8" s="472" t="s">
        <v>113</v>
      </c>
      <c r="D8" s="498"/>
      <c r="E8" s="498"/>
      <c r="F8" s="499"/>
      <c r="G8" s="472" t="s">
        <v>342</v>
      </c>
      <c r="H8" s="473"/>
      <c r="I8" s="473"/>
      <c r="J8" s="474"/>
      <c r="K8" s="472" t="s">
        <v>342</v>
      </c>
      <c r="L8" s="473"/>
      <c r="M8" s="473"/>
      <c r="N8" s="474"/>
    </row>
    <row r="9" spans="1:14" s="107" customFormat="1" ht="38.25">
      <c r="A9" s="501"/>
      <c r="B9" s="503"/>
      <c r="C9" s="26" t="s">
        <v>310</v>
      </c>
      <c r="D9" s="26" t="s">
        <v>343</v>
      </c>
      <c r="E9" s="26" t="s">
        <v>312</v>
      </c>
      <c r="F9" s="26" t="s">
        <v>313</v>
      </c>
      <c r="G9" s="26" t="s">
        <v>310</v>
      </c>
      <c r="H9" s="26" t="s">
        <v>343</v>
      </c>
      <c r="I9" s="26" t="s">
        <v>312</v>
      </c>
      <c r="J9" s="26" t="s">
        <v>313</v>
      </c>
      <c r="K9" s="26" t="s">
        <v>310</v>
      </c>
      <c r="L9" s="26" t="s">
        <v>343</v>
      </c>
      <c r="M9" s="26" t="s">
        <v>312</v>
      </c>
      <c r="N9" s="26" t="s">
        <v>313</v>
      </c>
    </row>
    <row r="10" spans="1:14">
      <c r="A10" s="118" t="s">
        <v>344</v>
      </c>
      <c r="B10" s="183" t="s">
        <v>223</v>
      </c>
      <c r="C10" s="210">
        <v>18078627</v>
      </c>
      <c r="D10" s="207">
        <v>0</v>
      </c>
      <c r="E10" s="207">
        <v>0</v>
      </c>
      <c r="F10" s="210">
        <f>SUM(C10:E10)</f>
        <v>18078627</v>
      </c>
      <c r="G10" s="314">
        <v>22162144</v>
      </c>
      <c r="H10" s="97"/>
      <c r="I10" s="97"/>
      <c r="J10" s="314">
        <v>22162144</v>
      </c>
      <c r="K10" s="314">
        <v>164471205</v>
      </c>
      <c r="L10" s="97"/>
      <c r="M10" s="97"/>
      <c r="N10" s="314">
        <v>164471205</v>
      </c>
    </row>
    <row r="11" spans="1:14">
      <c r="A11" s="118" t="s">
        <v>345</v>
      </c>
      <c r="B11" s="183" t="s">
        <v>223</v>
      </c>
      <c r="C11" s="207"/>
      <c r="D11" s="207"/>
      <c r="E11" s="207"/>
      <c r="F11" s="210"/>
      <c r="G11" s="297"/>
      <c r="H11" s="297"/>
      <c r="I11" s="297"/>
      <c r="J11" s="297"/>
      <c r="K11" s="297"/>
      <c r="L11" s="297"/>
      <c r="M11" s="297"/>
      <c r="N11" s="297"/>
    </row>
  </sheetData>
  <mergeCells count="9">
    <mergeCell ref="K8:N8"/>
    <mergeCell ref="A2:N2"/>
    <mergeCell ref="A4:N4"/>
    <mergeCell ref="A5:N5"/>
    <mergeCell ref="C6:F6"/>
    <mergeCell ref="A8:A9"/>
    <mergeCell ref="B8:B9"/>
    <mergeCell ref="C8:F8"/>
    <mergeCell ref="G8:J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M19" sqref="L19:M19"/>
    </sheetView>
  </sheetViews>
  <sheetFormatPr defaultRowHeight="15"/>
  <cols>
    <col min="1" max="1" width="94.85546875" style="1" bestFit="1" customWidth="1"/>
    <col min="2" max="2" width="9.140625" style="1"/>
    <col min="3" max="3" width="15" style="1" customWidth="1"/>
    <col min="4" max="4" width="19" style="1" customWidth="1"/>
    <col min="5" max="256" width="9.140625" style="1"/>
    <col min="257" max="257" width="100" style="1" customWidth="1"/>
    <col min="258" max="258" width="9.140625" style="1"/>
    <col min="259" max="259" width="17" style="1" customWidth="1"/>
    <col min="260" max="512" width="9.140625" style="1"/>
    <col min="513" max="513" width="100" style="1" customWidth="1"/>
    <col min="514" max="514" width="9.140625" style="1"/>
    <col min="515" max="515" width="17" style="1" customWidth="1"/>
    <col min="516" max="768" width="9.140625" style="1"/>
    <col min="769" max="769" width="100" style="1" customWidth="1"/>
    <col min="770" max="770" width="9.140625" style="1"/>
    <col min="771" max="771" width="17" style="1" customWidth="1"/>
    <col min="772" max="1024" width="9.140625" style="1"/>
    <col min="1025" max="1025" width="100" style="1" customWidth="1"/>
    <col min="1026" max="1026" width="9.140625" style="1"/>
    <col min="1027" max="1027" width="17" style="1" customWidth="1"/>
    <col min="1028" max="1280" width="9.140625" style="1"/>
    <col min="1281" max="1281" width="100" style="1" customWidth="1"/>
    <col min="1282" max="1282" width="9.140625" style="1"/>
    <col min="1283" max="1283" width="17" style="1" customWidth="1"/>
    <col min="1284" max="1536" width="9.140625" style="1"/>
    <col min="1537" max="1537" width="100" style="1" customWidth="1"/>
    <col min="1538" max="1538" width="9.140625" style="1"/>
    <col min="1539" max="1539" width="17" style="1" customWidth="1"/>
    <col min="1540" max="1792" width="9.140625" style="1"/>
    <col min="1793" max="1793" width="100" style="1" customWidth="1"/>
    <col min="1794" max="1794" width="9.140625" style="1"/>
    <col min="1795" max="1795" width="17" style="1" customWidth="1"/>
    <col min="1796" max="2048" width="9.140625" style="1"/>
    <col min="2049" max="2049" width="100" style="1" customWidth="1"/>
    <col min="2050" max="2050" width="9.140625" style="1"/>
    <col min="2051" max="2051" width="17" style="1" customWidth="1"/>
    <col min="2052" max="2304" width="9.140625" style="1"/>
    <col min="2305" max="2305" width="100" style="1" customWidth="1"/>
    <col min="2306" max="2306" width="9.140625" style="1"/>
    <col min="2307" max="2307" width="17" style="1" customWidth="1"/>
    <col min="2308" max="2560" width="9.140625" style="1"/>
    <col min="2561" max="2561" width="100" style="1" customWidth="1"/>
    <col min="2562" max="2562" width="9.140625" style="1"/>
    <col min="2563" max="2563" width="17" style="1" customWidth="1"/>
    <col min="2564" max="2816" width="9.140625" style="1"/>
    <col min="2817" max="2817" width="100" style="1" customWidth="1"/>
    <col min="2818" max="2818" width="9.140625" style="1"/>
    <col min="2819" max="2819" width="17" style="1" customWidth="1"/>
    <col min="2820" max="3072" width="9.140625" style="1"/>
    <col min="3073" max="3073" width="100" style="1" customWidth="1"/>
    <col min="3074" max="3074" width="9.140625" style="1"/>
    <col min="3075" max="3075" width="17" style="1" customWidth="1"/>
    <col min="3076" max="3328" width="9.140625" style="1"/>
    <col min="3329" max="3329" width="100" style="1" customWidth="1"/>
    <col min="3330" max="3330" width="9.140625" style="1"/>
    <col min="3331" max="3331" width="17" style="1" customWidth="1"/>
    <col min="3332" max="3584" width="9.140625" style="1"/>
    <col min="3585" max="3585" width="100" style="1" customWidth="1"/>
    <col min="3586" max="3586" width="9.140625" style="1"/>
    <col min="3587" max="3587" width="17" style="1" customWidth="1"/>
    <col min="3588" max="3840" width="9.140625" style="1"/>
    <col min="3841" max="3841" width="100" style="1" customWidth="1"/>
    <col min="3842" max="3842" width="9.140625" style="1"/>
    <col min="3843" max="3843" width="17" style="1" customWidth="1"/>
    <col min="3844" max="4096" width="9.140625" style="1"/>
    <col min="4097" max="4097" width="100" style="1" customWidth="1"/>
    <col min="4098" max="4098" width="9.140625" style="1"/>
    <col min="4099" max="4099" width="17" style="1" customWidth="1"/>
    <col min="4100" max="4352" width="9.140625" style="1"/>
    <col min="4353" max="4353" width="100" style="1" customWidth="1"/>
    <col min="4354" max="4354" width="9.140625" style="1"/>
    <col min="4355" max="4355" width="17" style="1" customWidth="1"/>
    <col min="4356" max="4608" width="9.140625" style="1"/>
    <col min="4609" max="4609" width="100" style="1" customWidth="1"/>
    <col min="4610" max="4610" width="9.140625" style="1"/>
    <col min="4611" max="4611" width="17" style="1" customWidth="1"/>
    <col min="4612" max="4864" width="9.140625" style="1"/>
    <col min="4865" max="4865" width="100" style="1" customWidth="1"/>
    <col min="4866" max="4866" width="9.140625" style="1"/>
    <col min="4867" max="4867" width="17" style="1" customWidth="1"/>
    <col min="4868" max="5120" width="9.140625" style="1"/>
    <col min="5121" max="5121" width="100" style="1" customWidth="1"/>
    <col min="5122" max="5122" width="9.140625" style="1"/>
    <col min="5123" max="5123" width="17" style="1" customWidth="1"/>
    <col min="5124" max="5376" width="9.140625" style="1"/>
    <col min="5377" max="5377" width="100" style="1" customWidth="1"/>
    <col min="5378" max="5378" width="9.140625" style="1"/>
    <col min="5379" max="5379" width="17" style="1" customWidth="1"/>
    <col min="5380" max="5632" width="9.140625" style="1"/>
    <col min="5633" max="5633" width="100" style="1" customWidth="1"/>
    <col min="5634" max="5634" width="9.140625" style="1"/>
    <col min="5635" max="5635" width="17" style="1" customWidth="1"/>
    <col min="5636" max="5888" width="9.140625" style="1"/>
    <col min="5889" max="5889" width="100" style="1" customWidth="1"/>
    <col min="5890" max="5890" width="9.140625" style="1"/>
    <col min="5891" max="5891" width="17" style="1" customWidth="1"/>
    <col min="5892" max="6144" width="9.140625" style="1"/>
    <col min="6145" max="6145" width="100" style="1" customWidth="1"/>
    <col min="6146" max="6146" width="9.140625" style="1"/>
    <col min="6147" max="6147" width="17" style="1" customWidth="1"/>
    <col min="6148" max="6400" width="9.140625" style="1"/>
    <col min="6401" max="6401" width="100" style="1" customWidth="1"/>
    <col min="6402" max="6402" width="9.140625" style="1"/>
    <col min="6403" max="6403" width="17" style="1" customWidth="1"/>
    <col min="6404" max="6656" width="9.140625" style="1"/>
    <col min="6657" max="6657" width="100" style="1" customWidth="1"/>
    <col min="6658" max="6658" width="9.140625" style="1"/>
    <col min="6659" max="6659" width="17" style="1" customWidth="1"/>
    <col min="6660" max="6912" width="9.140625" style="1"/>
    <col min="6913" max="6913" width="100" style="1" customWidth="1"/>
    <col min="6914" max="6914" width="9.140625" style="1"/>
    <col min="6915" max="6915" width="17" style="1" customWidth="1"/>
    <col min="6916" max="7168" width="9.140625" style="1"/>
    <col min="7169" max="7169" width="100" style="1" customWidth="1"/>
    <col min="7170" max="7170" width="9.140625" style="1"/>
    <col min="7171" max="7171" width="17" style="1" customWidth="1"/>
    <col min="7172" max="7424" width="9.140625" style="1"/>
    <col min="7425" max="7425" width="100" style="1" customWidth="1"/>
    <col min="7426" max="7426" width="9.140625" style="1"/>
    <col min="7427" max="7427" width="17" style="1" customWidth="1"/>
    <col min="7428" max="7680" width="9.140625" style="1"/>
    <col min="7681" max="7681" width="100" style="1" customWidth="1"/>
    <col min="7682" max="7682" width="9.140625" style="1"/>
    <col min="7683" max="7683" width="17" style="1" customWidth="1"/>
    <col min="7684" max="7936" width="9.140625" style="1"/>
    <col min="7937" max="7937" width="100" style="1" customWidth="1"/>
    <col min="7938" max="7938" width="9.140625" style="1"/>
    <col min="7939" max="7939" width="17" style="1" customWidth="1"/>
    <col min="7940" max="8192" width="9.140625" style="1"/>
    <col min="8193" max="8193" width="100" style="1" customWidth="1"/>
    <col min="8194" max="8194" width="9.140625" style="1"/>
    <col min="8195" max="8195" width="17" style="1" customWidth="1"/>
    <col min="8196" max="8448" width="9.140625" style="1"/>
    <col min="8449" max="8449" width="100" style="1" customWidth="1"/>
    <col min="8450" max="8450" width="9.140625" style="1"/>
    <col min="8451" max="8451" width="17" style="1" customWidth="1"/>
    <col min="8452" max="8704" width="9.140625" style="1"/>
    <col min="8705" max="8705" width="100" style="1" customWidth="1"/>
    <col min="8706" max="8706" width="9.140625" style="1"/>
    <col min="8707" max="8707" width="17" style="1" customWidth="1"/>
    <col min="8708" max="8960" width="9.140625" style="1"/>
    <col min="8961" max="8961" width="100" style="1" customWidth="1"/>
    <col min="8962" max="8962" width="9.140625" style="1"/>
    <col min="8963" max="8963" width="17" style="1" customWidth="1"/>
    <col min="8964" max="9216" width="9.140625" style="1"/>
    <col min="9217" max="9217" width="100" style="1" customWidth="1"/>
    <col min="9218" max="9218" width="9.140625" style="1"/>
    <col min="9219" max="9219" width="17" style="1" customWidth="1"/>
    <col min="9220" max="9472" width="9.140625" style="1"/>
    <col min="9473" max="9473" width="100" style="1" customWidth="1"/>
    <col min="9474" max="9474" width="9.140625" style="1"/>
    <col min="9475" max="9475" width="17" style="1" customWidth="1"/>
    <col min="9476" max="9728" width="9.140625" style="1"/>
    <col min="9729" max="9729" width="100" style="1" customWidth="1"/>
    <col min="9730" max="9730" width="9.140625" style="1"/>
    <col min="9731" max="9731" width="17" style="1" customWidth="1"/>
    <col min="9732" max="9984" width="9.140625" style="1"/>
    <col min="9985" max="9985" width="100" style="1" customWidth="1"/>
    <col min="9986" max="9986" width="9.140625" style="1"/>
    <col min="9987" max="9987" width="17" style="1" customWidth="1"/>
    <col min="9988" max="10240" width="9.140625" style="1"/>
    <col min="10241" max="10241" width="100" style="1" customWidth="1"/>
    <col min="10242" max="10242" width="9.140625" style="1"/>
    <col min="10243" max="10243" width="17" style="1" customWidth="1"/>
    <col min="10244" max="10496" width="9.140625" style="1"/>
    <col min="10497" max="10497" width="100" style="1" customWidth="1"/>
    <col min="10498" max="10498" width="9.140625" style="1"/>
    <col min="10499" max="10499" width="17" style="1" customWidth="1"/>
    <col min="10500" max="10752" width="9.140625" style="1"/>
    <col min="10753" max="10753" width="100" style="1" customWidth="1"/>
    <col min="10754" max="10754" width="9.140625" style="1"/>
    <col min="10755" max="10755" width="17" style="1" customWidth="1"/>
    <col min="10756" max="11008" width="9.140625" style="1"/>
    <col min="11009" max="11009" width="100" style="1" customWidth="1"/>
    <col min="11010" max="11010" width="9.140625" style="1"/>
    <col min="11011" max="11011" width="17" style="1" customWidth="1"/>
    <col min="11012" max="11264" width="9.140625" style="1"/>
    <col min="11265" max="11265" width="100" style="1" customWidth="1"/>
    <col min="11266" max="11266" width="9.140625" style="1"/>
    <col min="11267" max="11267" width="17" style="1" customWidth="1"/>
    <col min="11268" max="11520" width="9.140625" style="1"/>
    <col min="11521" max="11521" width="100" style="1" customWidth="1"/>
    <col min="11522" max="11522" width="9.140625" style="1"/>
    <col min="11523" max="11523" width="17" style="1" customWidth="1"/>
    <col min="11524" max="11776" width="9.140625" style="1"/>
    <col min="11777" max="11777" width="100" style="1" customWidth="1"/>
    <col min="11778" max="11778" width="9.140625" style="1"/>
    <col min="11779" max="11779" width="17" style="1" customWidth="1"/>
    <col min="11780" max="12032" width="9.140625" style="1"/>
    <col min="12033" max="12033" width="100" style="1" customWidth="1"/>
    <col min="12034" max="12034" width="9.140625" style="1"/>
    <col min="12035" max="12035" width="17" style="1" customWidth="1"/>
    <col min="12036" max="12288" width="9.140625" style="1"/>
    <col min="12289" max="12289" width="100" style="1" customWidth="1"/>
    <col min="12290" max="12290" width="9.140625" style="1"/>
    <col min="12291" max="12291" width="17" style="1" customWidth="1"/>
    <col min="12292" max="12544" width="9.140625" style="1"/>
    <col min="12545" max="12545" width="100" style="1" customWidth="1"/>
    <col min="12546" max="12546" width="9.140625" style="1"/>
    <col min="12547" max="12547" width="17" style="1" customWidth="1"/>
    <col min="12548" max="12800" width="9.140625" style="1"/>
    <col min="12801" max="12801" width="100" style="1" customWidth="1"/>
    <col min="12802" max="12802" width="9.140625" style="1"/>
    <col min="12803" max="12803" width="17" style="1" customWidth="1"/>
    <col min="12804" max="13056" width="9.140625" style="1"/>
    <col min="13057" max="13057" width="100" style="1" customWidth="1"/>
    <col min="13058" max="13058" width="9.140625" style="1"/>
    <col min="13059" max="13059" width="17" style="1" customWidth="1"/>
    <col min="13060" max="13312" width="9.140625" style="1"/>
    <col min="13313" max="13313" width="100" style="1" customWidth="1"/>
    <col min="13314" max="13314" width="9.140625" style="1"/>
    <col min="13315" max="13315" width="17" style="1" customWidth="1"/>
    <col min="13316" max="13568" width="9.140625" style="1"/>
    <col min="13569" max="13569" width="100" style="1" customWidth="1"/>
    <col min="13570" max="13570" width="9.140625" style="1"/>
    <col min="13571" max="13571" width="17" style="1" customWidth="1"/>
    <col min="13572" max="13824" width="9.140625" style="1"/>
    <col min="13825" max="13825" width="100" style="1" customWidth="1"/>
    <col min="13826" max="13826" width="9.140625" style="1"/>
    <col min="13827" max="13827" width="17" style="1" customWidth="1"/>
    <col min="13828" max="14080" width="9.140625" style="1"/>
    <col min="14081" max="14081" width="100" style="1" customWidth="1"/>
    <col min="14082" max="14082" width="9.140625" style="1"/>
    <col min="14083" max="14083" width="17" style="1" customWidth="1"/>
    <col min="14084" max="14336" width="9.140625" style="1"/>
    <col min="14337" max="14337" width="100" style="1" customWidth="1"/>
    <col min="14338" max="14338" width="9.140625" style="1"/>
    <col min="14339" max="14339" width="17" style="1" customWidth="1"/>
    <col min="14340" max="14592" width="9.140625" style="1"/>
    <col min="14593" max="14593" width="100" style="1" customWidth="1"/>
    <col min="14594" max="14594" width="9.140625" style="1"/>
    <col min="14595" max="14595" width="17" style="1" customWidth="1"/>
    <col min="14596" max="14848" width="9.140625" style="1"/>
    <col min="14849" max="14849" width="100" style="1" customWidth="1"/>
    <col min="14850" max="14850" width="9.140625" style="1"/>
    <col min="14851" max="14851" width="17" style="1" customWidth="1"/>
    <col min="14852" max="15104" width="9.140625" style="1"/>
    <col min="15105" max="15105" width="100" style="1" customWidth="1"/>
    <col min="15106" max="15106" width="9.140625" style="1"/>
    <col min="15107" max="15107" width="17" style="1" customWidth="1"/>
    <col min="15108" max="15360" width="9.140625" style="1"/>
    <col min="15361" max="15361" width="100" style="1" customWidth="1"/>
    <col min="15362" max="15362" width="9.140625" style="1"/>
    <col min="15363" max="15363" width="17" style="1" customWidth="1"/>
    <col min="15364" max="15616" width="9.140625" style="1"/>
    <col min="15617" max="15617" width="100" style="1" customWidth="1"/>
    <col min="15618" max="15618" width="9.140625" style="1"/>
    <col min="15619" max="15619" width="17" style="1" customWidth="1"/>
    <col min="15620" max="15872" width="9.140625" style="1"/>
    <col min="15873" max="15873" width="100" style="1" customWidth="1"/>
    <col min="15874" max="15874" width="9.140625" style="1"/>
    <col min="15875" max="15875" width="17" style="1" customWidth="1"/>
    <col min="15876" max="16128" width="9.140625" style="1"/>
    <col min="16129" max="16129" width="100" style="1" customWidth="1"/>
    <col min="16130" max="16130" width="9.140625" style="1"/>
    <col min="16131" max="16131" width="17" style="1" customWidth="1"/>
    <col min="16132" max="16384" width="9.140625" style="1"/>
  </cols>
  <sheetData>
    <row r="1" spans="1:8" ht="28.5" customHeight="1">
      <c r="A1" s="513" t="s">
        <v>591</v>
      </c>
      <c r="B1" s="513"/>
      <c r="C1" s="513"/>
      <c r="D1" s="514"/>
      <c r="E1" s="316"/>
      <c r="F1" s="316"/>
      <c r="G1" s="316"/>
      <c r="H1" s="316"/>
    </row>
    <row r="2" spans="1:8" ht="28.5" customHeight="1">
      <c r="A2" s="400"/>
      <c r="B2" s="400"/>
      <c r="C2" s="400"/>
      <c r="D2" s="401"/>
      <c r="E2" s="316"/>
      <c r="F2" s="316"/>
      <c r="G2" s="316"/>
      <c r="H2" s="316"/>
    </row>
    <row r="3" spans="1:8" ht="21" customHeight="1">
      <c r="A3" s="515" t="s">
        <v>30</v>
      </c>
      <c r="B3" s="516"/>
      <c r="C3" s="516"/>
      <c r="D3" s="514"/>
    </row>
    <row r="4" spans="1:8" ht="18.75" customHeight="1">
      <c r="A4" s="517" t="s">
        <v>346</v>
      </c>
      <c r="B4" s="517"/>
      <c r="C4" s="517"/>
      <c r="D4" s="514"/>
    </row>
    <row r="5" spans="1:8" ht="18.75" customHeight="1">
      <c r="A5" s="441"/>
      <c r="B5" s="441"/>
      <c r="C5" s="441"/>
      <c r="D5" s="440"/>
    </row>
    <row r="6" spans="1:8" ht="18.75" customHeight="1">
      <c r="A6" s="441"/>
      <c r="B6" s="441"/>
      <c r="C6" s="441"/>
      <c r="D6" s="440"/>
    </row>
    <row r="7" spans="1:8" ht="18.75" customHeight="1">
      <c r="A7" s="402"/>
      <c r="B7" s="402"/>
      <c r="C7" s="402"/>
      <c r="D7" s="401"/>
    </row>
    <row r="8" spans="1:8" ht="23.25" customHeight="1">
      <c r="A8" s="224" t="s">
        <v>271</v>
      </c>
    </row>
    <row r="9" spans="1:8" ht="30">
      <c r="A9" s="318" t="s">
        <v>347</v>
      </c>
      <c r="B9" s="287" t="s">
        <v>34</v>
      </c>
      <c r="C9" s="331" t="s">
        <v>348</v>
      </c>
      <c r="D9" s="330" t="s">
        <v>385</v>
      </c>
    </row>
    <row r="10" spans="1:8" hidden="1">
      <c r="A10" s="247" t="s">
        <v>349</v>
      </c>
      <c r="B10" s="238" t="s">
        <v>350</v>
      </c>
      <c r="C10" s="320"/>
      <c r="D10" s="320"/>
    </row>
    <row r="11" spans="1:8" hidden="1">
      <c r="A11" s="247" t="s">
        <v>351</v>
      </c>
      <c r="B11" s="238" t="s">
        <v>350</v>
      </c>
      <c r="C11" s="320"/>
      <c r="D11" s="320"/>
    </row>
    <row r="12" spans="1:8" hidden="1">
      <c r="A12" s="247" t="s">
        <v>352</v>
      </c>
      <c r="B12" s="238" t="s">
        <v>350</v>
      </c>
      <c r="C12" s="320"/>
      <c r="D12" s="320"/>
    </row>
    <row r="13" spans="1:8" hidden="1">
      <c r="A13" s="247" t="s">
        <v>353</v>
      </c>
      <c r="B13" s="238" t="s">
        <v>350</v>
      </c>
      <c r="C13" s="320"/>
      <c r="D13" s="320"/>
    </row>
    <row r="14" spans="1:8" hidden="1">
      <c r="A14" s="245" t="s">
        <v>354</v>
      </c>
      <c r="B14" s="238" t="s">
        <v>350</v>
      </c>
      <c r="C14" s="320"/>
      <c r="D14" s="320"/>
    </row>
    <row r="15" spans="1:8" hidden="1">
      <c r="A15" s="245" t="s">
        <v>355</v>
      </c>
      <c r="B15" s="238" t="s">
        <v>350</v>
      </c>
      <c r="C15" s="320"/>
      <c r="D15" s="320"/>
    </row>
    <row r="16" spans="1:8">
      <c r="A16" s="321" t="s">
        <v>356</v>
      </c>
      <c r="B16" s="266" t="s">
        <v>350</v>
      </c>
      <c r="C16" s="322"/>
      <c r="D16" s="322"/>
    </row>
    <row r="17" spans="1:4">
      <c r="A17" s="247" t="s">
        <v>357</v>
      </c>
      <c r="B17" s="238" t="s">
        <v>358</v>
      </c>
      <c r="C17" s="320"/>
      <c r="D17" s="320"/>
    </row>
    <row r="18" spans="1:4">
      <c r="A18" s="323" t="s">
        <v>359</v>
      </c>
      <c r="B18" s="266" t="s">
        <v>358</v>
      </c>
      <c r="C18" s="322"/>
      <c r="D18" s="322"/>
    </row>
    <row r="19" spans="1:4">
      <c r="A19" s="247" t="s">
        <v>360</v>
      </c>
      <c r="B19" s="238" t="s">
        <v>361</v>
      </c>
      <c r="C19" s="320"/>
      <c r="D19" s="320"/>
    </row>
    <row r="20" spans="1:4">
      <c r="A20" s="247" t="s">
        <v>362</v>
      </c>
      <c r="B20" s="238" t="s">
        <v>361</v>
      </c>
      <c r="C20" s="320"/>
      <c r="D20" s="320"/>
    </row>
    <row r="21" spans="1:4">
      <c r="A21" s="245" t="s">
        <v>363</v>
      </c>
      <c r="B21" s="238" t="s">
        <v>361</v>
      </c>
      <c r="C21" s="320"/>
      <c r="D21" s="320"/>
    </row>
    <row r="22" spans="1:4">
      <c r="A22" s="245" t="s">
        <v>364</v>
      </c>
      <c r="B22" s="238" t="s">
        <v>361</v>
      </c>
      <c r="C22" s="320"/>
      <c r="D22" s="320"/>
    </row>
    <row r="23" spans="1:4">
      <c r="A23" s="245" t="s">
        <v>365</v>
      </c>
      <c r="B23" s="238" t="s">
        <v>361</v>
      </c>
      <c r="C23" s="320"/>
      <c r="D23" s="320"/>
    </row>
    <row r="24" spans="1:4" ht="30">
      <c r="A24" s="324" t="s">
        <v>366</v>
      </c>
      <c r="B24" s="238" t="s">
        <v>361</v>
      </c>
      <c r="C24" s="320"/>
      <c r="D24" s="320"/>
    </row>
    <row r="25" spans="1:4">
      <c r="A25" s="325" t="s">
        <v>367</v>
      </c>
      <c r="B25" s="266" t="s">
        <v>361</v>
      </c>
      <c r="C25" s="322"/>
      <c r="D25" s="322"/>
    </row>
    <row r="26" spans="1:4">
      <c r="A26" s="247" t="s">
        <v>368</v>
      </c>
      <c r="B26" s="238" t="s">
        <v>369</v>
      </c>
      <c r="C26" s="320"/>
      <c r="D26" s="320"/>
    </row>
    <row r="27" spans="1:4">
      <c r="A27" s="247" t="s">
        <v>370</v>
      </c>
      <c r="B27" s="238" t="s">
        <v>369</v>
      </c>
      <c r="C27" s="320"/>
      <c r="D27" s="320"/>
    </row>
    <row r="28" spans="1:4">
      <c r="A28" s="325" t="s">
        <v>371</v>
      </c>
      <c r="B28" s="326" t="s">
        <v>369</v>
      </c>
      <c r="C28" s="322"/>
      <c r="D28" s="322"/>
    </row>
    <row r="29" spans="1:4">
      <c r="A29" s="247" t="s">
        <v>372</v>
      </c>
      <c r="B29" s="238" t="s">
        <v>215</v>
      </c>
      <c r="C29" s="320"/>
      <c r="D29" s="320"/>
    </row>
    <row r="30" spans="1:4">
      <c r="A30" s="247" t="s">
        <v>373</v>
      </c>
      <c r="B30" s="238" t="s">
        <v>215</v>
      </c>
      <c r="C30" s="320"/>
      <c r="D30" s="320"/>
    </row>
    <row r="31" spans="1:4">
      <c r="A31" s="245" t="s">
        <v>374</v>
      </c>
      <c r="B31" s="238" t="s">
        <v>215</v>
      </c>
      <c r="C31" s="320"/>
      <c r="D31" s="320"/>
    </row>
    <row r="32" spans="1:4">
      <c r="A32" s="245" t="s">
        <v>375</v>
      </c>
      <c r="B32" s="238" t="s">
        <v>215</v>
      </c>
      <c r="C32" s="320"/>
      <c r="D32" s="320"/>
    </row>
    <row r="33" spans="1:4">
      <c r="A33" s="245" t="s">
        <v>376</v>
      </c>
      <c r="B33" s="238" t="s">
        <v>215</v>
      </c>
      <c r="C33" s="320">
        <v>600000</v>
      </c>
      <c r="D33" s="320">
        <v>560000</v>
      </c>
    </row>
    <row r="34" spans="1:4">
      <c r="A34" s="245" t="s">
        <v>377</v>
      </c>
      <c r="B34" s="238" t="s">
        <v>215</v>
      </c>
      <c r="C34" s="320">
        <v>42000</v>
      </c>
      <c r="D34" s="320"/>
    </row>
    <row r="35" spans="1:4">
      <c r="A35" s="245" t="s">
        <v>378</v>
      </c>
      <c r="B35" s="238" t="s">
        <v>215</v>
      </c>
      <c r="C35" s="320">
        <v>1848000</v>
      </c>
      <c r="D35" s="320">
        <v>818000</v>
      </c>
    </row>
    <row r="36" spans="1:4">
      <c r="A36" s="245" t="s">
        <v>379</v>
      </c>
      <c r="B36" s="238" t="s">
        <v>215</v>
      </c>
      <c r="C36" s="320">
        <v>600000</v>
      </c>
      <c r="D36" s="320">
        <v>480000</v>
      </c>
    </row>
    <row r="37" spans="1:4">
      <c r="A37" s="245" t="s">
        <v>380</v>
      </c>
      <c r="B37" s="238" t="s">
        <v>215</v>
      </c>
      <c r="C37" s="320"/>
      <c r="D37" s="320"/>
    </row>
    <row r="38" spans="1:4">
      <c r="A38" s="245" t="s">
        <v>381</v>
      </c>
      <c r="B38" s="238" t="s">
        <v>215</v>
      </c>
      <c r="C38" s="320"/>
      <c r="D38" s="320"/>
    </row>
    <row r="39" spans="1:4" ht="30">
      <c r="A39" s="245" t="s">
        <v>382</v>
      </c>
      <c r="B39" s="238" t="s">
        <v>215</v>
      </c>
      <c r="C39" s="320"/>
      <c r="D39" s="320"/>
    </row>
    <row r="40" spans="1:4" ht="30">
      <c r="A40" s="245" t="s">
        <v>383</v>
      </c>
      <c r="B40" s="238" t="s">
        <v>215</v>
      </c>
      <c r="C40" s="320">
        <v>360000</v>
      </c>
      <c r="D40" s="320">
        <v>2092000</v>
      </c>
    </row>
    <row r="41" spans="1:4">
      <c r="A41" s="325" t="s">
        <v>384</v>
      </c>
      <c r="B41" s="266" t="s">
        <v>215</v>
      </c>
      <c r="C41" s="322">
        <f>SUM(C29:C40)</f>
        <v>3450000</v>
      </c>
      <c r="D41" s="322">
        <f>SUM(D29:D40)</f>
        <v>3950000</v>
      </c>
    </row>
    <row r="42" spans="1:4" s="254" customFormat="1" ht="15.75">
      <c r="A42" s="327" t="s">
        <v>216</v>
      </c>
      <c r="B42" s="328" t="s">
        <v>217</v>
      </c>
      <c r="C42" s="329">
        <f>SUM(C41)</f>
        <v>3450000</v>
      </c>
      <c r="D42" s="329">
        <f>SUM(D41)</f>
        <v>3950000</v>
      </c>
    </row>
  </sheetData>
  <mergeCells count="3">
    <mergeCell ref="A1:D1"/>
    <mergeCell ref="A3:D3"/>
    <mergeCell ref="A4:D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topLeftCell="A2" workbookViewId="0">
      <selection activeCell="A36" sqref="A36:A37"/>
    </sheetView>
  </sheetViews>
  <sheetFormatPr defaultRowHeight="15"/>
  <cols>
    <col min="1" max="1" width="88.85546875" style="1" bestFit="1" customWidth="1"/>
    <col min="2" max="2" width="10.7109375" style="1" customWidth="1"/>
    <col min="3" max="3" width="13.5703125" style="1" bestFit="1" customWidth="1"/>
    <col min="4" max="4" width="17.85546875" style="1" customWidth="1"/>
    <col min="5" max="256" width="9.140625" style="1"/>
    <col min="257" max="257" width="91.28515625" style="1" customWidth="1"/>
    <col min="258" max="258" width="10.7109375" style="1" customWidth="1"/>
    <col min="259" max="259" width="17.42578125" style="1" customWidth="1"/>
    <col min="260" max="512" width="9.140625" style="1"/>
    <col min="513" max="513" width="91.28515625" style="1" customWidth="1"/>
    <col min="514" max="514" width="10.7109375" style="1" customWidth="1"/>
    <col min="515" max="515" width="17.42578125" style="1" customWidth="1"/>
    <col min="516" max="768" width="9.140625" style="1"/>
    <col min="769" max="769" width="91.28515625" style="1" customWidth="1"/>
    <col min="770" max="770" width="10.7109375" style="1" customWidth="1"/>
    <col min="771" max="771" width="17.42578125" style="1" customWidth="1"/>
    <col min="772" max="1024" width="9.140625" style="1"/>
    <col min="1025" max="1025" width="91.28515625" style="1" customWidth="1"/>
    <col min="1026" max="1026" width="10.7109375" style="1" customWidth="1"/>
    <col min="1027" max="1027" width="17.42578125" style="1" customWidth="1"/>
    <col min="1028" max="1280" width="9.140625" style="1"/>
    <col min="1281" max="1281" width="91.28515625" style="1" customWidth="1"/>
    <col min="1282" max="1282" width="10.7109375" style="1" customWidth="1"/>
    <col min="1283" max="1283" width="17.42578125" style="1" customWidth="1"/>
    <col min="1284" max="1536" width="9.140625" style="1"/>
    <col min="1537" max="1537" width="91.28515625" style="1" customWidth="1"/>
    <col min="1538" max="1538" width="10.7109375" style="1" customWidth="1"/>
    <col min="1539" max="1539" width="17.42578125" style="1" customWidth="1"/>
    <col min="1540" max="1792" width="9.140625" style="1"/>
    <col min="1793" max="1793" width="91.28515625" style="1" customWidth="1"/>
    <col min="1794" max="1794" width="10.7109375" style="1" customWidth="1"/>
    <col min="1795" max="1795" width="17.42578125" style="1" customWidth="1"/>
    <col min="1796" max="2048" width="9.140625" style="1"/>
    <col min="2049" max="2049" width="91.28515625" style="1" customWidth="1"/>
    <col min="2050" max="2050" width="10.7109375" style="1" customWidth="1"/>
    <col min="2051" max="2051" width="17.42578125" style="1" customWidth="1"/>
    <col min="2052" max="2304" width="9.140625" style="1"/>
    <col min="2305" max="2305" width="91.28515625" style="1" customWidth="1"/>
    <col min="2306" max="2306" width="10.7109375" style="1" customWidth="1"/>
    <col min="2307" max="2307" width="17.42578125" style="1" customWidth="1"/>
    <col min="2308" max="2560" width="9.140625" style="1"/>
    <col min="2561" max="2561" width="91.28515625" style="1" customWidth="1"/>
    <col min="2562" max="2562" width="10.7109375" style="1" customWidth="1"/>
    <col min="2563" max="2563" width="17.42578125" style="1" customWidth="1"/>
    <col min="2564" max="2816" width="9.140625" style="1"/>
    <col min="2817" max="2817" width="91.28515625" style="1" customWidth="1"/>
    <col min="2818" max="2818" width="10.7109375" style="1" customWidth="1"/>
    <col min="2819" max="2819" width="17.42578125" style="1" customWidth="1"/>
    <col min="2820" max="3072" width="9.140625" style="1"/>
    <col min="3073" max="3073" width="91.28515625" style="1" customWidth="1"/>
    <col min="3074" max="3074" width="10.7109375" style="1" customWidth="1"/>
    <col min="3075" max="3075" width="17.42578125" style="1" customWidth="1"/>
    <col min="3076" max="3328" width="9.140625" style="1"/>
    <col min="3329" max="3329" width="91.28515625" style="1" customWidth="1"/>
    <col min="3330" max="3330" width="10.7109375" style="1" customWidth="1"/>
    <col min="3331" max="3331" width="17.42578125" style="1" customWidth="1"/>
    <col min="3332" max="3584" width="9.140625" style="1"/>
    <col min="3585" max="3585" width="91.28515625" style="1" customWidth="1"/>
    <col min="3586" max="3586" width="10.7109375" style="1" customWidth="1"/>
    <col min="3587" max="3587" width="17.42578125" style="1" customWidth="1"/>
    <col min="3588" max="3840" width="9.140625" style="1"/>
    <col min="3841" max="3841" width="91.28515625" style="1" customWidth="1"/>
    <col min="3842" max="3842" width="10.7109375" style="1" customWidth="1"/>
    <col min="3843" max="3843" width="17.42578125" style="1" customWidth="1"/>
    <col min="3844" max="4096" width="9.140625" style="1"/>
    <col min="4097" max="4097" width="91.28515625" style="1" customWidth="1"/>
    <col min="4098" max="4098" width="10.7109375" style="1" customWidth="1"/>
    <col min="4099" max="4099" width="17.42578125" style="1" customWidth="1"/>
    <col min="4100" max="4352" width="9.140625" style="1"/>
    <col min="4353" max="4353" width="91.28515625" style="1" customWidth="1"/>
    <col min="4354" max="4354" width="10.7109375" style="1" customWidth="1"/>
    <col min="4355" max="4355" width="17.42578125" style="1" customWidth="1"/>
    <col min="4356" max="4608" width="9.140625" style="1"/>
    <col min="4609" max="4609" width="91.28515625" style="1" customWidth="1"/>
    <col min="4610" max="4610" width="10.7109375" style="1" customWidth="1"/>
    <col min="4611" max="4611" width="17.42578125" style="1" customWidth="1"/>
    <col min="4612" max="4864" width="9.140625" style="1"/>
    <col min="4865" max="4865" width="91.28515625" style="1" customWidth="1"/>
    <col min="4866" max="4866" width="10.7109375" style="1" customWidth="1"/>
    <col min="4867" max="4867" width="17.42578125" style="1" customWidth="1"/>
    <col min="4868" max="5120" width="9.140625" style="1"/>
    <col min="5121" max="5121" width="91.28515625" style="1" customWidth="1"/>
    <col min="5122" max="5122" width="10.7109375" style="1" customWidth="1"/>
    <col min="5123" max="5123" width="17.42578125" style="1" customWidth="1"/>
    <col min="5124" max="5376" width="9.140625" style="1"/>
    <col min="5377" max="5377" width="91.28515625" style="1" customWidth="1"/>
    <col min="5378" max="5378" width="10.7109375" style="1" customWidth="1"/>
    <col min="5379" max="5379" width="17.42578125" style="1" customWidth="1"/>
    <col min="5380" max="5632" width="9.140625" style="1"/>
    <col min="5633" max="5633" width="91.28515625" style="1" customWidth="1"/>
    <col min="5634" max="5634" width="10.7109375" style="1" customWidth="1"/>
    <col min="5635" max="5635" width="17.42578125" style="1" customWidth="1"/>
    <col min="5636" max="5888" width="9.140625" style="1"/>
    <col min="5889" max="5889" width="91.28515625" style="1" customWidth="1"/>
    <col min="5890" max="5890" width="10.7109375" style="1" customWidth="1"/>
    <col min="5891" max="5891" width="17.42578125" style="1" customWidth="1"/>
    <col min="5892" max="6144" width="9.140625" style="1"/>
    <col min="6145" max="6145" width="91.28515625" style="1" customWidth="1"/>
    <col min="6146" max="6146" width="10.7109375" style="1" customWidth="1"/>
    <col min="6147" max="6147" width="17.42578125" style="1" customWidth="1"/>
    <col min="6148" max="6400" width="9.140625" style="1"/>
    <col min="6401" max="6401" width="91.28515625" style="1" customWidth="1"/>
    <col min="6402" max="6402" width="10.7109375" style="1" customWidth="1"/>
    <col min="6403" max="6403" width="17.42578125" style="1" customWidth="1"/>
    <col min="6404" max="6656" width="9.140625" style="1"/>
    <col min="6657" max="6657" width="91.28515625" style="1" customWidth="1"/>
    <col min="6658" max="6658" width="10.7109375" style="1" customWidth="1"/>
    <col min="6659" max="6659" width="17.42578125" style="1" customWidth="1"/>
    <col min="6660" max="6912" width="9.140625" style="1"/>
    <col min="6913" max="6913" width="91.28515625" style="1" customWidth="1"/>
    <col min="6914" max="6914" width="10.7109375" style="1" customWidth="1"/>
    <col min="6915" max="6915" width="17.42578125" style="1" customWidth="1"/>
    <col min="6916" max="7168" width="9.140625" style="1"/>
    <col min="7169" max="7169" width="91.28515625" style="1" customWidth="1"/>
    <col min="7170" max="7170" width="10.7109375" style="1" customWidth="1"/>
    <col min="7171" max="7171" width="17.42578125" style="1" customWidth="1"/>
    <col min="7172" max="7424" width="9.140625" style="1"/>
    <col min="7425" max="7425" width="91.28515625" style="1" customWidth="1"/>
    <col min="7426" max="7426" width="10.7109375" style="1" customWidth="1"/>
    <col min="7427" max="7427" width="17.42578125" style="1" customWidth="1"/>
    <col min="7428" max="7680" width="9.140625" style="1"/>
    <col min="7681" max="7681" width="91.28515625" style="1" customWidth="1"/>
    <col min="7682" max="7682" width="10.7109375" style="1" customWidth="1"/>
    <col min="7683" max="7683" width="17.42578125" style="1" customWidth="1"/>
    <col min="7684" max="7936" width="9.140625" style="1"/>
    <col min="7937" max="7937" width="91.28515625" style="1" customWidth="1"/>
    <col min="7938" max="7938" width="10.7109375" style="1" customWidth="1"/>
    <col min="7939" max="7939" width="17.42578125" style="1" customWidth="1"/>
    <col min="7940" max="8192" width="9.140625" style="1"/>
    <col min="8193" max="8193" width="91.28515625" style="1" customWidth="1"/>
    <col min="8194" max="8194" width="10.7109375" style="1" customWidth="1"/>
    <col min="8195" max="8195" width="17.42578125" style="1" customWidth="1"/>
    <col min="8196" max="8448" width="9.140625" style="1"/>
    <col min="8449" max="8449" width="91.28515625" style="1" customWidth="1"/>
    <col min="8450" max="8450" width="10.7109375" style="1" customWidth="1"/>
    <col min="8451" max="8451" width="17.42578125" style="1" customWidth="1"/>
    <col min="8452" max="8704" width="9.140625" style="1"/>
    <col min="8705" max="8705" width="91.28515625" style="1" customWidth="1"/>
    <col min="8706" max="8706" width="10.7109375" style="1" customWidth="1"/>
    <col min="8707" max="8707" width="17.42578125" style="1" customWidth="1"/>
    <col min="8708" max="8960" width="9.140625" style="1"/>
    <col min="8961" max="8961" width="91.28515625" style="1" customWidth="1"/>
    <col min="8962" max="8962" width="10.7109375" style="1" customWidth="1"/>
    <col min="8963" max="8963" width="17.42578125" style="1" customWidth="1"/>
    <col min="8964" max="9216" width="9.140625" style="1"/>
    <col min="9217" max="9217" width="91.28515625" style="1" customWidth="1"/>
    <col min="9218" max="9218" width="10.7109375" style="1" customWidth="1"/>
    <col min="9219" max="9219" width="17.42578125" style="1" customWidth="1"/>
    <col min="9220" max="9472" width="9.140625" style="1"/>
    <col min="9473" max="9473" width="91.28515625" style="1" customWidth="1"/>
    <col min="9474" max="9474" width="10.7109375" style="1" customWidth="1"/>
    <col min="9475" max="9475" width="17.42578125" style="1" customWidth="1"/>
    <col min="9476" max="9728" width="9.140625" style="1"/>
    <col min="9729" max="9729" width="91.28515625" style="1" customWidth="1"/>
    <col min="9730" max="9730" width="10.7109375" style="1" customWidth="1"/>
    <col min="9731" max="9731" width="17.42578125" style="1" customWidth="1"/>
    <col min="9732" max="9984" width="9.140625" style="1"/>
    <col min="9985" max="9985" width="91.28515625" style="1" customWidth="1"/>
    <col min="9986" max="9986" width="10.7109375" style="1" customWidth="1"/>
    <col min="9987" max="9987" width="17.42578125" style="1" customWidth="1"/>
    <col min="9988" max="10240" width="9.140625" style="1"/>
    <col min="10241" max="10241" width="91.28515625" style="1" customWidth="1"/>
    <col min="10242" max="10242" width="10.7109375" style="1" customWidth="1"/>
    <col min="10243" max="10243" width="17.42578125" style="1" customWidth="1"/>
    <col min="10244" max="10496" width="9.140625" style="1"/>
    <col min="10497" max="10497" width="91.28515625" style="1" customWidth="1"/>
    <col min="10498" max="10498" width="10.7109375" style="1" customWidth="1"/>
    <col min="10499" max="10499" width="17.42578125" style="1" customWidth="1"/>
    <col min="10500" max="10752" width="9.140625" style="1"/>
    <col min="10753" max="10753" width="91.28515625" style="1" customWidth="1"/>
    <col min="10754" max="10754" width="10.7109375" style="1" customWidth="1"/>
    <col min="10755" max="10755" width="17.42578125" style="1" customWidth="1"/>
    <col min="10756" max="11008" width="9.140625" style="1"/>
    <col min="11009" max="11009" width="91.28515625" style="1" customWidth="1"/>
    <col min="11010" max="11010" width="10.7109375" style="1" customWidth="1"/>
    <col min="11011" max="11011" width="17.42578125" style="1" customWidth="1"/>
    <col min="11012" max="11264" width="9.140625" style="1"/>
    <col min="11265" max="11265" width="91.28515625" style="1" customWidth="1"/>
    <col min="11266" max="11266" width="10.7109375" style="1" customWidth="1"/>
    <col min="11267" max="11267" width="17.42578125" style="1" customWidth="1"/>
    <col min="11268" max="11520" width="9.140625" style="1"/>
    <col min="11521" max="11521" width="91.28515625" style="1" customWidth="1"/>
    <col min="11522" max="11522" width="10.7109375" style="1" customWidth="1"/>
    <col min="11523" max="11523" width="17.42578125" style="1" customWidth="1"/>
    <col min="11524" max="11776" width="9.140625" style="1"/>
    <col min="11777" max="11777" width="91.28515625" style="1" customWidth="1"/>
    <col min="11778" max="11778" width="10.7109375" style="1" customWidth="1"/>
    <col min="11779" max="11779" width="17.42578125" style="1" customWidth="1"/>
    <col min="11780" max="12032" width="9.140625" style="1"/>
    <col min="12033" max="12033" width="91.28515625" style="1" customWidth="1"/>
    <col min="12034" max="12034" width="10.7109375" style="1" customWidth="1"/>
    <col min="12035" max="12035" width="17.42578125" style="1" customWidth="1"/>
    <col min="12036" max="12288" width="9.140625" style="1"/>
    <col min="12289" max="12289" width="91.28515625" style="1" customWidth="1"/>
    <col min="12290" max="12290" width="10.7109375" style="1" customWidth="1"/>
    <col min="12291" max="12291" width="17.42578125" style="1" customWidth="1"/>
    <col min="12292" max="12544" width="9.140625" style="1"/>
    <col min="12545" max="12545" width="91.28515625" style="1" customWidth="1"/>
    <col min="12546" max="12546" width="10.7109375" style="1" customWidth="1"/>
    <col min="12547" max="12547" width="17.42578125" style="1" customWidth="1"/>
    <col min="12548" max="12800" width="9.140625" style="1"/>
    <col min="12801" max="12801" width="91.28515625" style="1" customWidth="1"/>
    <col min="12802" max="12802" width="10.7109375" style="1" customWidth="1"/>
    <col min="12803" max="12803" width="17.42578125" style="1" customWidth="1"/>
    <col min="12804" max="13056" width="9.140625" style="1"/>
    <col min="13057" max="13057" width="91.28515625" style="1" customWidth="1"/>
    <col min="13058" max="13058" width="10.7109375" style="1" customWidth="1"/>
    <col min="13059" max="13059" width="17.42578125" style="1" customWidth="1"/>
    <col min="13060" max="13312" width="9.140625" style="1"/>
    <col min="13313" max="13313" width="91.28515625" style="1" customWidth="1"/>
    <col min="13314" max="13314" width="10.7109375" style="1" customWidth="1"/>
    <col min="13315" max="13315" width="17.42578125" style="1" customWidth="1"/>
    <col min="13316" max="13568" width="9.140625" style="1"/>
    <col min="13569" max="13569" width="91.28515625" style="1" customWidth="1"/>
    <col min="13570" max="13570" width="10.7109375" style="1" customWidth="1"/>
    <col min="13571" max="13571" width="17.42578125" style="1" customWidth="1"/>
    <col min="13572" max="13824" width="9.140625" style="1"/>
    <col min="13825" max="13825" width="91.28515625" style="1" customWidth="1"/>
    <col min="13826" max="13826" width="10.7109375" style="1" customWidth="1"/>
    <col min="13827" max="13827" width="17.42578125" style="1" customWidth="1"/>
    <col min="13828" max="14080" width="9.140625" style="1"/>
    <col min="14081" max="14081" width="91.28515625" style="1" customWidth="1"/>
    <col min="14082" max="14082" width="10.7109375" style="1" customWidth="1"/>
    <col min="14083" max="14083" width="17.42578125" style="1" customWidth="1"/>
    <col min="14084" max="14336" width="9.140625" style="1"/>
    <col min="14337" max="14337" width="91.28515625" style="1" customWidth="1"/>
    <col min="14338" max="14338" width="10.7109375" style="1" customWidth="1"/>
    <col min="14339" max="14339" width="17.42578125" style="1" customWidth="1"/>
    <col min="14340" max="14592" width="9.140625" style="1"/>
    <col min="14593" max="14593" width="91.28515625" style="1" customWidth="1"/>
    <col min="14594" max="14594" width="10.7109375" style="1" customWidth="1"/>
    <col min="14595" max="14595" width="17.42578125" style="1" customWidth="1"/>
    <col min="14596" max="14848" width="9.140625" style="1"/>
    <col min="14849" max="14849" width="91.28515625" style="1" customWidth="1"/>
    <col min="14850" max="14850" width="10.7109375" style="1" customWidth="1"/>
    <col min="14851" max="14851" width="17.42578125" style="1" customWidth="1"/>
    <col min="14852" max="15104" width="9.140625" style="1"/>
    <col min="15105" max="15105" width="91.28515625" style="1" customWidth="1"/>
    <col min="15106" max="15106" width="10.7109375" style="1" customWidth="1"/>
    <col min="15107" max="15107" width="17.42578125" style="1" customWidth="1"/>
    <col min="15108" max="15360" width="9.140625" style="1"/>
    <col min="15361" max="15361" width="91.28515625" style="1" customWidth="1"/>
    <col min="15362" max="15362" width="10.7109375" style="1" customWidth="1"/>
    <col min="15363" max="15363" width="17.42578125" style="1" customWidth="1"/>
    <col min="15364" max="15616" width="9.140625" style="1"/>
    <col min="15617" max="15617" width="91.28515625" style="1" customWidth="1"/>
    <col min="15618" max="15618" width="10.7109375" style="1" customWidth="1"/>
    <col min="15619" max="15619" width="17.42578125" style="1" customWidth="1"/>
    <col min="15620" max="15872" width="9.140625" style="1"/>
    <col min="15873" max="15873" width="91.28515625" style="1" customWidth="1"/>
    <col min="15874" max="15874" width="10.7109375" style="1" customWidth="1"/>
    <col min="15875" max="15875" width="17.42578125" style="1" customWidth="1"/>
    <col min="15876" max="16128" width="9.140625" style="1"/>
    <col min="16129" max="16129" width="91.28515625" style="1" customWidth="1"/>
    <col min="16130" max="16130" width="10.7109375" style="1" customWidth="1"/>
    <col min="16131" max="16131" width="17.42578125" style="1" customWidth="1"/>
    <col min="16132" max="16384" width="9.140625" style="1"/>
  </cols>
  <sheetData>
    <row r="1" spans="1:4">
      <c r="A1" s="507" t="s">
        <v>590</v>
      </c>
      <c r="B1" s="507"/>
      <c r="C1" s="507"/>
      <c r="D1" s="443"/>
    </row>
    <row r="2" spans="1:4">
      <c r="A2" s="289"/>
      <c r="B2" s="289"/>
      <c r="C2" s="289"/>
      <c r="D2" s="282"/>
    </row>
    <row r="3" spans="1:4" ht="18">
      <c r="A3" s="475" t="s">
        <v>30</v>
      </c>
      <c r="B3" s="482"/>
      <c r="C3" s="482"/>
      <c r="D3" s="443"/>
    </row>
    <row r="4" spans="1:4" ht="18">
      <c r="A4" s="476" t="s">
        <v>386</v>
      </c>
      <c r="B4" s="482"/>
      <c r="C4" s="482"/>
      <c r="D4" s="443"/>
    </row>
    <row r="5" spans="1:4" ht="18">
      <c r="A5" s="286"/>
      <c r="B5" s="285"/>
      <c r="C5" s="285"/>
      <c r="D5" s="282"/>
    </row>
    <row r="6" spans="1:4">
      <c r="A6" s="224" t="s">
        <v>271</v>
      </c>
    </row>
    <row r="7" spans="1:4" ht="60" customHeight="1">
      <c r="A7" s="318" t="s">
        <v>347</v>
      </c>
      <c r="B7" s="287" t="s">
        <v>34</v>
      </c>
      <c r="C7" s="335" t="s">
        <v>348</v>
      </c>
      <c r="D7" s="336" t="s">
        <v>29</v>
      </c>
    </row>
    <row r="8" spans="1:4">
      <c r="A8" s="245" t="s">
        <v>387</v>
      </c>
      <c r="B8" s="238" t="s">
        <v>221</v>
      </c>
      <c r="C8" s="333">
        <v>950000</v>
      </c>
      <c r="D8" s="333">
        <v>950000</v>
      </c>
    </row>
    <row r="9" spans="1:4">
      <c r="A9" s="245" t="s">
        <v>388</v>
      </c>
      <c r="B9" s="238" t="s">
        <v>221</v>
      </c>
      <c r="C9" s="333"/>
      <c r="D9" s="333"/>
    </row>
    <row r="10" spans="1:4">
      <c r="A10" s="245" t="s">
        <v>389</v>
      </c>
      <c r="B10" s="238" t="s">
        <v>221</v>
      </c>
      <c r="C10" s="333"/>
      <c r="D10" s="333"/>
    </row>
    <row r="11" spans="1:4">
      <c r="A11" s="245" t="s">
        <v>390</v>
      </c>
      <c r="B11" s="238" t="s">
        <v>221</v>
      </c>
      <c r="C11" s="333"/>
      <c r="D11" s="333"/>
    </row>
    <row r="12" spans="1:4">
      <c r="A12" s="245" t="s">
        <v>391</v>
      </c>
      <c r="B12" s="238" t="s">
        <v>221</v>
      </c>
      <c r="C12" s="333"/>
      <c r="D12" s="333"/>
    </row>
    <row r="13" spans="1:4">
      <c r="A13" s="245" t="s">
        <v>392</v>
      </c>
      <c r="B13" s="238" t="s">
        <v>221</v>
      </c>
      <c r="C13" s="333"/>
      <c r="D13" s="333"/>
    </row>
    <row r="14" spans="1:4">
      <c r="A14" s="245" t="s">
        <v>393</v>
      </c>
      <c r="B14" s="238" t="s">
        <v>221</v>
      </c>
      <c r="C14" s="333">
        <v>850200</v>
      </c>
      <c r="D14" s="333">
        <v>3147147</v>
      </c>
    </row>
    <row r="15" spans="1:4">
      <c r="A15" s="245" t="s">
        <v>394</v>
      </c>
      <c r="B15" s="238" t="s">
        <v>221</v>
      </c>
      <c r="C15" s="333">
        <v>30037390</v>
      </c>
      <c r="D15" s="333">
        <v>37175002</v>
      </c>
    </row>
    <row r="16" spans="1:4">
      <c r="A16" s="245" t="s">
        <v>395</v>
      </c>
      <c r="B16" s="238" t="s">
        <v>221</v>
      </c>
      <c r="C16" s="333"/>
      <c r="D16" s="333"/>
    </row>
    <row r="17" spans="1:10">
      <c r="A17" s="245" t="s">
        <v>396</v>
      </c>
      <c r="B17" s="238" t="s">
        <v>221</v>
      </c>
      <c r="C17" s="333"/>
      <c r="D17" s="333"/>
    </row>
    <row r="18" spans="1:10">
      <c r="A18" s="325" t="s">
        <v>220</v>
      </c>
      <c r="B18" s="326" t="s">
        <v>221</v>
      </c>
      <c r="C18" s="334">
        <f>SUM(C8:C17)</f>
        <v>31837590</v>
      </c>
      <c r="D18" s="334">
        <f>SUM(D8:D17)</f>
        <v>41272149</v>
      </c>
    </row>
    <row r="19" spans="1:10">
      <c r="A19" s="245" t="s">
        <v>397</v>
      </c>
      <c r="B19" s="234" t="s">
        <v>223</v>
      </c>
      <c r="C19" s="333">
        <v>250000</v>
      </c>
      <c r="D19" s="333">
        <v>250000</v>
      </c>
    </row>
    <row r="20" spans="1:10">
      <c r="A20" s="245" t="s">
        <v>398</v>
      </c>
      <c r="B20" s="234" t="s">
        <v>223</v>
      </c>
      <c r="C20" s="333">
        <v>4569000</v>
      </c>
      <c r="D20" s="333">
        <v>5345500</v>
      </c>
      <c r="J20" s="1" t="s">
        <v>406</v>
      </c>
    </row>
    <row r="21" spans="1:10">
      <c r="A21" s="245" t="s">
        <v>399</v>
      </c>
      <c r="B21" s="234" t="s">
        <v>223</v>
      </c>
      <c r="C21" s="333"/>
      <c r="D21" s="333"/>
    </row>
    <row r="22" spans="1:10">
      <c r="A22" s="234" t="s">
        <v>400</v>
      </c>
      <c r="B22" s="234" t="s">
        <v>223</v>
      </c>
      <c r="C22" s="333"/>
      <c r="D22" s="333"/>
    </row>
    <row r="23" spans="1:10">
      <c r="A23" s="234" t="s">
        <v>401</v>
      </c>
      <c r="B23" s="234" t="s">
        <v>223</v>
      </c>
      <c r="C23" s="333"/>
      <c r="D23" s="333"/>
    </row>
    <row r="24" spans="1:10">
      <c r="A24" s="234" t="s">
        <v>402</v>
      </c>
      <c r="B24" s="234" t="s">
        <v>223</v>
      </c>
      <c r="C24" s="333">
        <v>23057632</v>
      </c>
      <c r="D24" s="333">
        <v>23057632</v>
      </c>
    </row>
    <row r="25" spans="1:10">
      <c r="A25" s="245" t="s">
        <v>403</v>
      </c>
      <c r="B25" s="234" t="s">
        <v>223</v>
      </c>
      <c r="C25" s="333"/>
      <c r="D25" s="333">
        <v>150000</v>
      </c>
    </row>
    <row r="26" spans="1:10">
      <c r="A26" s="245" t="s">
        <v>407</v>
      </c>
      <c r="B26" s="234" t="s">
        <v>223</v>
      </c>
      <c r="C26" s="333"/>
      <c r="D26" s="333"/>
    </row>
    <row r="27" spans="1:10">
      <c r="A27" s="245" t="s">
        <v>404</v>
      </c>
      <c r="B27" s="234" t="s">
        <v>223</v>
      </c>
      <c r="C27" s="333"/>
      <c r="D27" s="333"/>
    </row>
    <row r="28" spans="1:10">
      <c r="A28" s="245" t="s">
        <v>405</v>
      </c>
      <c r="B28" s="234" t="s">
        <v>223</v>
      </c>
      <c r="C28" s="333"/>
      <c r="D28" s="333"/>
    </row>
    <row r="29" spans="1:10">
      <c r="A29" s="321" t="s">
        <v>408</v>
      </c>
      <c r="B29" s="239" t="s">
        <v>223</v>
      </c>
      <c r="C29" s="334">
        <f>SUM(C19:C28)</f>
        <v>27876632</v>
      </c>
      <c r="D29" s="334">
        <f>SUM(D19:D28)</f>
        <v>28803132</v>
      </c>
    </row>
    <row r="30" spans="1:10">
      <c r="A30" s="245" t="s">
        <v>387</v>
      </c>
      <c r="B30" s="238" t="s">
        <v>255</v>
      </c>
      <c r="C30" s="333"/>
      <c r="D30" s="333"/>
    </row>
    <row r="31" spans="1:10">
      <c r="A31" s="245" t="s">
        <v>388</v>
      </c>
      <c r="B31" s="238" t="s">
        <v>255</v>
      </c>
      <c r="C31" s="333"/>
      <c r="D31" s="333"/>
    </row>
    <row r="32" spans="1:10">
      <c r="A32" s="245" t="s">
        <v>389</v>
      </c>
      <c r="B32" s="238" t="s">
        <v>255</v>
      </c>
      <c r="C32" s="333"/>
      <c r="D32" s="333"/>
    </row>
    <row r="33" spans="1:4">
      <c r="A33" s="245" t="s">
        <v>390</v>
      </c>
      <c r="B33" s="238" t="s">
        <v>255</v>
      </c>
      <c r="C33" s="333"/>
      <c r="D33" s="333"/>
    </row>
    <row r="34" spans="1:4">
      <c r="A34" s="245" t="s">
        <v>391</v>
      </c>
      <c r="B34" s="238" t="s">
        <v>255</v>
      </c>
      <c r="C34" s="333"/>
      <c r="D34" s="333"/>
    </row>
    <row r="35" spans="1:4">
      <c r="A35" s="245" t="s">
        <v>392</v>
      </c>
      <c r="B35" s="238" t="s">
        <v>255</v>
      </c>
      <c r="C35" s="333"/>
      <c r="D35" s="333"/>
    </row>
    <row r="36" spans="1:4">
      <c r="A36" s="245" t="s">
        <v>393</v>
      </c>
      <c r="B36" s="238" t="s">
        <v>255</v>
      </c>
      <c r="C36" s="333"/>
      <c r="D36" s="333"/>
    </row>
    <row r="37" spans="1:4">
      <c r="A37" s="245" t="s">
        <v>394</v>
      </c>
      <c r="B37" s="238" t="s">
        <v>255</v>
      </c>
      <c r="C37" s="333"/>
      <c r="D37" s="333">
        <v>1500000</v>
      </c>
    </row>
    <row r="38" spans="1:4">
      <c r="A38" s="245" t="s">
        <v>395</v>
      </c>
      <c r="B38" s="238" t="s">
        <v>255</v>
      </c>
      <c r="C38" s="333"/>
      <c r="D38" s="333"/>
    </row>
    <row r="39" spans="1:4">
      <c r="A39" s="245" t="s">
        <v>396</v>
      </c>
      <c r="B39" s="238" t="s">
        <v>255</v>
      </c>
      <c r="C39" s="333"/>
      <c r="D39" s="333"/>
    </row>
    <row r="40" spans="1:4">
      <c r="A40" s="325" t="s">
        <v>409</v>
      </c>
      <c r="B40" s="326" t="s">
        <v>255</v>
      </c>
      <c r="C40" s="333"/>
      <c r="D40" s="334">
        <f>SUM(D37:D39)</f>
        <v>1500000</v>
      </c>
    </row>
    <row r="41" spans="1:4">
      <c r="A41" s="245" t="s">
        <v>397</v>
      </c>
      <c r="B41" s="238" t="s">
        <v>257</v>
      </c>
      <c r="C41" s="333"/>
      <c r="D41" s="333"/>
    </row>
    <row r="42" spans="1:4">
      <c r="A42" s="245" t="s">
        <v>398</v>
      </c>
      <c r="B42" s="238" t="s">
        <v>257</v>
      </c>
      <c r="C42" s="333"/>
      <c r="D42" s="333"/>
    </row>
    <row r="43" spans="1:4">
      <c r="A43" s="245" t="s">
        <v>399</v>
      </c>
      <c r="B43" s="238" t="s">
        <v>257</v>
      </c>
      <c r="C43" s="333">
        <v>3000000</v>
      </c>
      <c r="D43" s="333">
        <v>3000000</v>
      </c>
    </row>
    <row r="44" spans="1:4">
      <c r="A44" s="234" t="s">
        <v>400</v>
      </c>
      <c r="B44" s="238" t="s">
        <v>257</v>
      </c>
      <c r="C44" s="333"/>
      <c r="D44" s="333"/>
    </row>
    <row r="45" spans="1:4">
      <c r="A45" s="234" t="s">
        <v>401</v>
      </c>
      <c r="B45" s="238" t="s">
        <v>257</v>
      </c>
      <c r="C45" s="333"/>
      <c r="D45" s="333"/>
    </row>
    <row r="46" spans="1:4">
      <c r="A46" s="234" t="s">
        <v>402</v>
      </c>
      <c r="B46" s="238" t="s">
        <v>257</v>
      </c>
      <c r="C46" s="333"/>
      <c r="D46" s="333"/>
    </row>
    <row r="47" spans="1:4">
      <c r="A47" s="245" t="s">
        <v>403</v>
      </c>
      <c r="B47" s="238" t="s">
        <v>257</v>
      </c>
      <c r="C47" s="333"/>
      <c r="D47" s="333"/>
    </row>
    <row r="48" spans="1:4">
      <c r="A48" s="245" t="s">
        <v>407</v>
      </c>
      <c r="B48" s="238" t="s">
        <v>257</v>
      </c>
      <c r="C48" s="333"/>
      <c r="D48" s="333"/>
    </row>
    <row r="49" spans="1:4">
      <c r="A49" s="245" t="s">
        <v>404</v>
      </c>
      <c r="B49" s="238" t="s">
        <v>257</v>
      </c>
      <c r="C49" s="333"/>
      <c r="D49" s="333"/>
    </row>
    <row r="50" spans="1:4">
      <c r="A50" s="245" t="s">
        <v>405</v>
      </c>
      <c r="B50" s="238" t="s">
        <v>257</v>
      </c>
      <c r="C50" s="333"/>
      <c r="D50" s="333"/>
    </row>
    <row r="51" spans="1:4">
      <c r="A51" s="321" t="s">
        <v>256</v>
      </c>
      <c r="B51" s="326" t="s">
        <v>257</v>
      </c>
      <c r="C51" s="334">
        <f>SUM(C41:C50)</f>
        <v>3000000</v>
      </c>
      <c r="D51" s="334">
        <f>SUM(D41:D50)</f>
        <v>3000000</v>
      </c>
    </row>
  </sheetData>
  <mergeCells count="3">
    <mergeCell ref="A1:D1"/>
    <mergeCell ref="A3:D3"/>
    <mergeCell ref="A4:D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7"/>
  <sheetViews>
    <sheetView workbookViewId="0">
      <selection activeCell="J31" sqref="J31"/>
    </sheetView>
  </sheetViews>
  <sheetFormatPr defaultRowHeight="15"/>
  <cols>
    <col min="1" max="1" width="85.5703125" style="1" customWidth="1"/>
    <col min="2" max="2" width="9.140625" style="1"/>
    <col min="3" max="3" width="17.42578125" style="1" customWidth="1"/>
    <col min="4" max="4" width="20.140625" style="1" customWidth="1"/>
    <col min="5" max="255" width="9.140625" style="1"/>
    <col min="256" max="256" width="82.5703125" style="1" customWidth="1"/>
    <col min="257" max="257" width="9.140625" style="1"/>
    <col min="258" max="258" width="15.28515625" style="1" customWidth="1"/>
    <col min="259" max="259" width="12.42578125" style="1" bestFit="1" customWidth="1"/>
    <col min="260" max="511" width="9.140625" style="1"/>
    <col min="512" max="512" width="82.5703125" style="1" customWidth="1"/>
    <col min="513" max="513" width="9.140625" style="1"/>
    <col min="514" max="514" width="15.28515625" style="1" customWidth="1"/>
    <col min="515" max="515" width="12.42578125" style="1" bestFit="1" customWidth="1"/>
    <col min="516" max="767" width="9.140625" style="1"/>
    <col min="768" max="768" width="82.5703125" style="1" customWidth="1"/>
    <col min="769" max="769" width="9.140625" style="1"/>
    <col min="770" max="770" width="15.28515625" style="1" customWidth="1"/>
    <col min="771" max="771" width="12.42578125" style="1" bestFit="1" customWidth="1"/>
    <col min="772" max="1023" width="9.140625" style="1"/>
    <col min="1024" max="1024" width="82.5703125" style="1" customWidth="1"/>
    <col min="1025" max="1025" width="9.140625" style="1"/>
    <col min="1026" max="1026" width="15.28515625" style="1" customWidth="1"/>
    <col min="1027" max="1027" width="12.42578125" style="1" bestFit="1" customWidth="1"/>
    <col min="1028" max="1279" width="9.140625" style="1"/>
    <col min="1280" max="1280" width="82.5703125" style="1" customWidth="1"/>
    <col min="1281" max="1281" width="9.140625" style="1"/>
    <col min="1282" max="1282" width="15.28515625" style="1" customWidth="1"/>
    <col min="1283" max="1283" width="12.42578125" style="1" bestFit="1" customWidth="1"/>
    <col min="1284" max="1535" width="9.140625" style="1"/>
    <col min="1536" max="1536" width="82.5703125" style="1" customWidth="1"/>
    <col min="1537" max="1537" width="9.140625" style="1"/>
    <col min="1538" max="1538" width="15.28515625" style="1" customWidth="1"/>
    <col min="1539" max="1539" width="12.42578125" style="1" bestFit="1" customWidth="1"/>
    <col min="1540" max="1791" width="9.140625" style="1"/>
    <col min="1792" max="1792" width="82.5703125" style="1" customWidth="1"/>
    <col min="1793" max="1793" width="9.140625" style="1"/>
    <col min="1794" max="1794" width="15.28515625" style="1" customWidth="1"/>
    <col min="1795" max="1795" width="12.42578125" style="1" bestFit="1" customWidth="1"/>
    <col min="1796" max="2047" width="9.140625" style="1"/>
    <col min="2048" max="2048" width="82.5703125" style="1" customWidth="1"/>
    <col min="2049" max="2049" width="9.140625" style="1"/>
    <col min="2050" max="2050" width="15.28515625" style="1" customWidth="1"/>
    <col min="2051" max="2051" width="12.42578125" style="1" bestFit="1" customWidth="1"/>
    <col min="2052" max="2303" width="9.140625" style="1"/>
    <col min="2304" max="2304" width="82.5703125" style="1" customWidth="1"/>
    <col min="2305" max="2305" width="9.140625" style="1"/>
    <col min="2306" max="2306" width="15.28515625" style="1" customWidth="1"/>
    <col min="2307" max="2307" width="12.42578125" style="1" bestFit="1" customWidth="1"/>
    <col min="2308" max="2559" width="9.140625" style="1"/>
    <col min="2560" max="2560" width="82.5703125" style="1" customWidth="1"/>
    <col min="2561" max="2561" width="9.140625" style="1"/>
    <col min="2562" max="2562" width="15.28515625" style="1" customWidth="1"/>
    <col min="2563" max="2563" width="12.42578125" style="1" bestFit="1" customWidth="1"/>
    <col min="2564" max="2815" width="9.140625" style="1"/>
    <col min="2816" max="2816" width="82.5703125" style="1" customWidth="1"/>
    <col min="2817" max="2817" width="9.140625" style="1"/>
    <col min="2818" max="2818" width="15.28515625" style="1" customWidth="1"/>
    <col min="2819" max="2819" width="12.42578125" style="1" bestFit="1" customWidth="1"/>
    <col min="2820" max="3071" width="9.140625" style="1"/>
    <col min="3072" max="3072" width="82.5703125" style="1" customWidth="1"/>
    <col min="3073" max="3073" width="9.140625" style="1"/>
    <col min="3074" max="3074" width="15.28515625" style="1" customWidth="1"/>
    <col min="3075" max="3075" width="12.42578125" style="1" bestFit="1" customWidth="1"/>
    <col min="3076" max="3327" width="9.140625" style="1"/>
    <col min="3328" max="3328" width="82.5703125" style="1" customWidth="1"/>
    <col min="3329" max="3329" width="9.140625" style="1"/>
    <col min="3330" max="3330" width="15.28515625" style="1" customWidth="1"/>
    <col min="3331" max="3331" width="12.42578125" style="1" bestFit="1" customWidth="1"/>
    <col min="3332" max="3583" width="9.140625" style="1"/>
    <col min="3584" max="3584" width="82.5703125" style="1" customWidth="1"/>
    <col min="3585" max="3585" width="9.140625" style="1"/>
    <col min="3586" max="3586" width="15.28515625" style="1" customWidth="1"/>
    <col min="3587" max="3587" width="12.42578125" style="1" bestFit="1" customWidth="1"/>
    <col min="3588" max="3839" width="9.140625" style="1"/>
    <col min="3840" max="3840" width="82.5703125" style="1" customWidth="1"/>
    <col min="3841" max="3841" width="9.140625" style="1"/>
    <col min="3842" max="3842" width="15.28515625" style="1" customWidth="1"/>
    <col min="3843" max="3843" width="12.42578125" style="1" bestFit="1" customWidth="1"/>
    <col min="3844" max="4095" width="9.140625" style="1"/>
    <col min="4096" max="4096" width="82.5703125" style="1" customWidth="1"/>
    <col min="4097" max="4097" width="9.140625" style="1"/>
    <col min="4098" max="4098" width="15.28515625" style="1" customWidth="1"/>
    <col min="4099" max="4099" width="12.42578125" style="1" bestFit="1" customWidth="1"/>
    <col min="4100" max="4351" width="9.140625" style="1"/>
    <col min="4352" max="4352" width="82.5703125" style="1" customWidth="1"/>
    <col min="4353" max="4353" width="9.140625" style="1"/>
    <col min="4354" max="4354" width="15.28515625" style="1" customWidth="1"/>
    <col min="4355" max="4355" width="12.42578125" style="1" bestFit="1" customWidth="1"/>
    <col min="4356" max="4607" width="9.140625" style="1"/>
    <col min="4608" max="4608" width="82.5703125" style="1" customWidth="1"/>
    <col min="4609" max="4609" width="9.140625" style="1"/>
    <col min="4610" max="4610" width="15.28515625" style="1" customWidth="1"/>
    <col min="4611" max="4611" width="12.42578125" style="1" bestFit="1" customWidth="1"/>
    <col min="4612" max="4863" width="9.140625" style="1"/>
    <col min="4864" max="4864" width="82.5703125" style="1" customWidth="1"/>
    <col min="4865" max="4865" width="9.140625" style="1"/>
    <col min="4866" max="4866" width="15.28515625" style="1" customWidth="1"/>
    <col min="4867" max="4867" width="12.42578125" style="1" bestFit="1" customWidth="1"/>
    <col min="4868" max="5119" width="9.140625" style="1"/>
    <col min="5120" max="5120" width="82.5703125" style="1" customWidth="1"/>
    <col min="5121" max="5121" width="9.140625" style="1"/>
    <col min="5122" max="5122" width="15.28515625" style="1" customWidth="1"/>
    <col min="5123" max="5123" width="12.42578125" style="1" bestFit="1" customWidth="1"/>
    <col min="5124" max="5375" width="9.140625" style="1"/>
    <col min="5376" max="5376" width="82.5703125" style="1" customWidth="1"/>
    <col min="5377" max="5377" width="9.140625" style="1"/>
    <col min="5378" max="5378" width="15.28515625" style="1" customWidth="1"/>
    <col min="5379" max="5379" width="12.42578125" style="1" bestFit="1" customWidth="1"/>
    <col min="5380" max="5631" width="9.140625" style="1"/>
    <col min="5632" max="5632" width="82.5703125" style="1" customWidth="1"/>
    <col min="5633" max="5633" width="9.140625" style="1"/>
    <col min="5634" max="5634" width="15.28515625" style="1" customWidth="1"/>
    <col min="5635" max="5635" width="12.42578125" style="1" bestFit="1" customWidth="1"/>
    <col min="5636" max="5887" width="9.140625" style="1"/>
    <col min="5888" max="5888" width="82.5703125" style="1" customWidth="1"/>
    <col min="5889" max="5889" width="9.140625" style="1"/>
    <col min="5890" max="5890" width="15.28515625" style="1" customWidth="1"/>
    <col min="5891" max="5891" width="12.42578125" style="1" bestFit="1" customWidth="1"/>
    <col min="5892" max="6143" width="9.140625" style="1"/>
    <col min="6144" max="6144" width="82.5703125" style="1" customWidth="1"/>
    <col min="6145" max="6145" width="9.140625" style="1"/>
    <col min="6146" max="6146" width="15.28515625" style="1" customWidth="1"/>
    <col min="6147" max="6147" width="12.42578125" style="1" bestFit="1" customWidth="1"/>
    <col min="6148" max="6399" width="9.140625" style="1"/>
    <col min="6400" max="6400" width="82.5703125" style="1" customWidth="1"/>
    <col min="6401" max="6401" width="9.140625" style="1"/>
    <col min="6402" max="6402" width="15.28515625" style="1" customWidth="1"/>
    <col min="6403" max="6403" width="12.42578125" style="1" bestFit="1" customWidth="1"/>
    <col min="6404" max="6655" width="9.140625" style="1"/>
    <col min="6656" max="6656" width="82.5703125" style="1" customWidth="1"/>
    <col min="6657" max="6657" width="9.140625" style="1"/>
    <col min="6658" max="6658" width="15.28515625" style="1" customWidth="1"/>
    <col min="6659" max="6659" width="12.42578125" style="1" bestFit="1" customWidth="1"/>
    <col min="6660" max="6911" width="9.140625" style="1"/>
    <col min="6912" max="6912" width="82.5703125" style="1" customWidth="1"/>
    <col min="6913" max="6913" width="9.140625" style="1"/>
    <col min="6914" max="6914" width="15.28515625" style="1" customWidth="1"/>
    <col min="6915" max="6915" width="12.42578125" style="1" bestFit="1" customWidth="1"/>
    <col min="6916" max="7167" width="9.140625" style="1"/>
    <col min="7168" max="7168" width="82.5703125" style="1" customWidth="1"/>
    <col min="7169" max="7169" width="9.140625" style="1"/>
    <col min="7170" max="7170" width="15.28515625" style="1" customWidth="1"/>
    <col min="7171" max="7171" width="12.42578125" style="1" bestFit="1" customWidth="1"/>
    <col min="7172" max="7423" width="9.140625" style="1"/>
    <col min="7424" max="7424" width="82.5703125" style="1" customWidth="1"/>
    <col min="7425" max="7425" width="9.140625" style="1"/>
    <col min="7426" max="7426" width="15.28515625" style="1" customWidth="1"/>
    <col min="7427" max="7427" width="12.42578125" style="1" bestFit="1" customWidth="1"/>
    <col min="7428" max="7679" width="9.140625" style="1"/>
    <col min="7680" max="7680" width="82.5703125" style="1" customWidth="1"/>
    <col min="7681" max="7681" width="9.140625" style="1"/>
    <col min="7682" max="7682" width="15.28515625" style="1" customWidth="1"/>
    <col min="7683" max="7683" width="12.42578125" style="1" bestFit="1" customWidth="1"/>
    <col min="7684" max="7935" width="9.140625" style="1"/>
    <col min="7936" max="7936" width="82.5703125" style="1" customWidth="1"/>
    <col min="7937" max="7937" width="9.140625" style="1"/>
    <col min="7938" max="7938" width="15.28515625" style="1" customWidth="1"/>
    <col min="7939" max="7939" width="12.42578125" style="1" bestFit="1" customWidth="1"/>
    <col min="7940" max="8191" width="9.140625" style="1"/>
    <col min="8192" max="8192" width="82.5703125" style="1" customWidth="1"/>
    <col min="8193" max="8193" width="9.140625" style="1"/>
    <col min="8194" max="8194" width="15.28515625" style="1" customWidth="1"/>
    <col min="8195" max="8195" width="12.42578125" style="1" bestFit="1" customWidth="1"/>
    <col min="8196" max="8447" width="9.140625" style="1"/>
    <col min="8448" max="8448" width="82.5703125" style="1" customWidth="1"/>
    <col min="8449" max="8449" width="9.140625" style="1"/>
    <col min="8450" max="8450" width="15.28515625" style="1" customWidth="1"/>
    <col min="8451" max="8451" width="12.42578125" style="1" bestFit="1" customWidth="1"/>
    <col min="8452" max="8703" width="9.140625" style="1"/>
    <col min="8704" max="8704" width="82.5703125" style="1" customWidth="1"/>
    <col min="8705" max="8705" width="9.140625" style="1"/>
    <col min="8706" max="8706" width="15.28515625" style="1" customWidth="1"/>
    <col min="8707" max="8707" width="12.42578125" style="1" bestFit="1" customWidth="1"/>
    <col min="8708" max="8959" width="9.140625" style="1"/>
    <col min="8960" max="8960" width="82.5703125" style="1" customWidth="1"/>
    <col min="8961" max="8961" width="9.140625" style="1"/>
    <col min="8962" max="8962" width="15.28515625" style="1" customWidth="1"/>
    <col min="8963" max="8963" width="12.42578125" style="1" bestFit="1" customWidth="1"/>
    <col min="8964" max="9215" width="9.140625" style="1"/>
    <col min="9216" max="9216" width="82.5703125" style="1" customWidth="1"/>
    <col min="9217" max="9217" width="9.140625" style="1"/>
    <col min="9218" max="9218" width="15.28515625" style="1" customWidth="1"/>
    <col min="9219" max="9219" width="12.42578125" style="1" bestFit="1" customWidth="1"/>
    <col min="9220" max="9471" width="9.140625" style="1"/>
    <col min="9472" max="9472" width="82.5703125" style="1" customWidth="1"/>
    <col min="9473" max="9473" width="9.140625" style="1"/>
    <col min="9474" max="9474" width="15.28515625" style="1" customWidth="1"/>
    <col min="9475" max="9475" width="12.42578125" style="1" bestFit="1" customWidth="1"/>
    <col min="9476" max="9727" width="9.140625" style="1"/>
    <col min="9728" max="9728" width="82.5703125" style="1" customWidth="1"/>
    <col min="9729" max="9729" width="9.140625" style="1"/>
    <col min="9730" max="9730" width="15.28515625" style="1" customWidth="1"/>
    <col min="9731" max="9731" width="12.42578125" style="1" bestFit="1" customWidth="1"/>
    <col min="9732" max="9983" width="9.140625" style="1"/>
    <col min="9984" max="9984" width="82.5703125" style="1" customWidth="1"/>
    <col min="9985" max="9985" width="9.140625" style="1"/>
    <col min="9986" max="9986" width="15.28515625" style="1" customWidth="1"/>
    <col min="9987" max="9987" width="12.42578125" style="1" bestFit="1" customWidth="1"/>
    <col min="9988" max="10239" width="9.140625" style="1"/>
    <col min="10240" max="10240" width="82.5703125" style="1" customWidth="1"/>
    <col min="10241" max="10241" width="9.140625" style="1"/>
    <col min="10242" max="10242" width="15.28515625" style="1" customWidth="1"/>
    <col min="10243" max="10243" width="12.42578125" style="1" bestFit="1" customWidth="1"/>
    <col min="10244" max="10495" width="9.140625" style="1"/>
    <col min="10496" max="10496" width="82.5703125" style="1" customWidth="1"/>
    <col min="10497" max="10497" width="9.140625" style="1"/>
    <col min="10498" max="10498" width="15.28515625" style="1" customWidth="1"/>
    <col min="10499" max="10499" width="12.42578125" style="1" bestFit="1" customWidth="1"/>
    <col min="10500" max="10751" width="9.140625" style="1"/>
    <col min="10752" max="10752" width="82.5703125" style="1" customWidth="1"/>
    <col min="10753" max="10753" width="9.140625" style="1"/>
    <col min="10754" max="10754" width="15.28515625" style="1" customWidth="1"/>
    <col min="10755" max="10755" width="12.42578125" style="1" bestFit="1" customWidth="1"/>
    <col min="10756" max="11007" width="9.140625" style="1"/>
    <col min="11008" max="11008" width="82.5703125" style="1" customWidth="1"/>
    <col min="11009" max="11009" width="9.140625" style="1"/>
    <col min="11010" max="11010" width="15.28515625" style="1" customWidth="1"/>
    <col min="11011" max="11011" width="12.42578125" style="1" bestFit="1" customWidth="1"/>
    <col min="11012" max="11263" width="9.140625" style="1"/>
    <col min="11264" max="11264" width="82.5703125" style="1" customWidth="1"/>
    <col min="11265" max="11265" width="9.140625" style="1"/>
    <col min="11266" max="11266" width="15.28515625" style="1" customWidth="1"/>
    <col min="11267" max="11267" width="12.42578125" style="1" bestFit="1" customWidth="1"/>
    <col min="11268" max="11519" width="9.140625" style="1"/>
    <col min="11520" max="11520" width="82.5703125" style="1" customWidth="1"/>
    <col min="11521" max="11521" width="9.140625" style="1"/>
    <col min="11522" max="11522" width="15.28515625" style="1" customWidth="1"/>
    <col min="11523" max="11523" width="12.42578125" style="1" bestFit="1" customWidth="1"/>
    <col min="11524" max="11775" width="9.140625" style="1"/>
    <col min="11776" max="11776" width="82.5703125" style="1" customWidth="1"/>
    <col min="11777" max="11777" width="9.140625" style="1"/>
    <col min="11778" max="11778" width="15.28515625" style="1" customWidth="1"/>
    <col min="11779" max="11779" width="12.42578125" style="1" bestFit="1" customWidth="1"/>
    <col min="11780" max="12031" width="9.140625" style="1"/>
    <col min="12032" max="12032" width="82.5703125" style="1" customWidth="1"/>
    <col min="12033" max="12033" width="9.140625" style="1"/>
    <col min="12034" max="12034" width="15.28515625" style="1" customWidth="1"/>
    <col min="12035" max="12035" width="12.42578125" style="1" bestFit="1" customWidth="1"/>
    <col min="12036" max="12287" width="9.140625" style="1"/>
    <col min="12288" max="12288" width="82.5703125" style="1" customWidth="1"/>
    <col min="12289" max="12289" width="9.140625" style="1"/>
    <col min="12290" max="12290" width="15.28515625" style="1" customWidth="1"/>
    <col min="12291" max="12291" width="12.42578125" style="1" bestFit="1" customWidth="1"/>
    <col min="12292" max="12543" width="9.140625" style="1"/>
    <col min="12544" max="12544" width="82.5703125" style="1" customWidth="1"/>
    <col min="12545" max="12545" width="9.140625" style="1"/>
    <col min="12546" max="12546" width="15.28515625" style="1" customWidth="1"/>
    <col min="12547" max="12547" width="12.42578125" style="1" bestFit="1" customWidth="1"/>
    <col min="12548" max="12799" width="9.140625" style="1"/>
    <col min="12800" max="12800" width="82.5703125" style="1" customWidth="1"/>
    <col min="12801" max="12801" width="9.140625" style="1"/>
    <col min="12802" max="12802" width="15.28515625" style="1" customWidth="1"/>
    <col min="12803" max="12803" width="12.42578125" style="1" bestFit="1" customWidth="1"/>
    <col min="12804" max="13055" width="9.140625" style="1"/>
    <col min="13056" max="13056" width="82.5703125" style="1" customWidth="1"/>
    <col min="13057" max="13057" width="9.140625" style="1"/>
    <col min="13058" max="13058" width="15.28515625" style="1" customWidth="1"/>
    <col min="13059" max="13059" width="12.42578125" style="1" bestFit="1" customWidth="1"/>
    <col min="13060" max="13311" width="9.140625" style="1"/>
    <col min="13312" max="13312" width="82.5703125" style="1" customWidth="1"/>
    <col min="13313" max="13313" width="9.140625" style="1"/>
    <col min="13314" max="13314" width="15.28515625" style="1" customWidth="1"/>
    <col min="13315" max="13315" width="12.42578125" style="1" bestFit="1" customWidth="1"/>
    <col min="13316" max="13567" width="9.140625" style="1"/>
    <col min="13568" max="13568" width="82.5703125" style="1" customWidth="1"/>
    <col min="13569" max="13569" width="9.140625" style="1"/>
    <col min="13570" max="13570" width="15.28515625" style="1" customWidth="1"/>
    <col min="13571" max="13571" width="12.42578125" style="1" bestFit="1" customWidth="1"/>
    <col min="13572" max="13823" width="9.140625" style="1"/>
    <col min="13824" max="13824" width="82.5703125" style="1" customWidth="1"/>
    <col min="13825" max="13825" width="9.140625" style="1"/>
    <col min="13826" max="13826" width="15.28515625" style="1" customWidth="1"/>
    <col min="13827" max="13827" width="12.42578125" style="1" bestFit="1" customWidth="1"/>
    <col min="13828" max="14079" width="9.140625" style="1"/>
    <col min="14080" max="14080" width="82.5703125" style="1" customWidth="1"/>
    <col min="14081" max="14081" width="9.140625" style="1"/>
    <col min="14082" max="14082" width="15.28515625" style="1" customWidth="1"/>
    <col min="14083" max="14083" width="12.42578125" style="1" bestFit="1" customWidth="1"/>
    <col min="14084" max="14335" width="9.140625" style="1"/>
    <col min="14336" max="14336" width="82.5703125" style="1" customWidth="1"/>
    <col min="14337" max="14337" width="9.140625" style="1"/>
    <col min="14338" max="14338" width="15.28515625" style="1" customWidth="1"/>
    <col min="14339" max="14339" width="12.42578125" style="1" bestFit="1" customWidth="1"/>
    <col min="14340" max="14591" width="9.140625" style="1"/>
    <col min="14592" max="14592" width="82.5703125" style="1" customWidth="1"/>
    <col min="14593" max="14593" width="9.140625" style="1"/>
    <col min="14594" max="14594" width="15.28515625" style="1" customWidth="1"/>
    <col min="14595" max="14595" width="12.42578125" style="1" bestFit="1" customWidth="1"/>
    <col min="14596" max="14847" width="9.140625" style="1"/>
    <col min="14848" max="14848" width="82.5703125" style="1" customWidth="1"/>
    <col min="14849" max="14849" width="9.140625" style="1"/>
    <col min="14850" max="14850" width="15.28515625" style="1" customWidth="1"/>
    <col min="14851" max="14851" width="12.42578125" style="1" bestFit="1" customWidth="1"/>
    <col min="14852" max="15103" width="9.140625" style="1"/>
    <col min="15104" max="15104" width="82.5703125" style="1" customWidth="1"/>
    <col min="15105" max="15105" width="9.140625" style="1"/>
    <col min="15106" max="15106" width="15.28515625" style="1" customWidth="1"/>
    <col min="15107" max="15107" width="12.42578125" style="1" bestFit="1" customWidth="1"/>
    <col min="15108" max="15359" width="9.140625" style="1"/>
    <col min="15360" max="15360" width="82.5703125" style="1" customWidth="1"/>
    <col min="15361" max="15361" width="9.140625" style="1"/>
    <col min="15362" max="15362" width="15.28515625" style="1" customWidth="1"/>
    <col min="15363" max="15363" width="12.42578125" style="1" bestFit="1" customWidth="1"/>
    <col min="15364" max="15615" width="9.140625" style="1"/>
    <col min="15616" max="15616" width="82.5703125" style="1" customWidth="1"/>
    <col min="15617" max="15617" width="9.140625" style="1"/>
    <col min="15618" max="15618" width="15.28515625" style="1" customWidth="1"/>
    <col min="15619" max="15619" width="12.42578125" style="1" bestFit="1" customWidth="1"/>
    <col min="15620" max="15871" width="9.140625" style="1"/>
    <col min="15872" max="15872" width="82.5703125" style="1" customWidth="1"/>
    <col min="15873" max="15873" width="9.140625" style="1"/>
    <col min="15874" max="15874" width="15.28515625" style="1" customWidth="1"/>
    <col min="15875" max="15875" width="12.42578125" style="1" bestFit="1" customWidth="1"/>
    <col min="15876" max="16127" width="9.140625" style="1"/>
    <col min="16128" max="16128" width="82.5703125" style="1" customWidth="1"/>
    <col min="16129" max="16129" width="9.140625" style="1"/>
    <col min="16130" max="16130" width="15.28515625" style="1" customWidth="1"/>
    <col min="16131" max="16131" width="12.42578125" style="1" bestFit="1" customWidth="1"/>
    <col min="16132" max="16384" width="9.140625" style="1"/>
  </cols>
  <sheetData>
    <row r="1" spans="1:4" ht="27" customHeight="1">
      <c r="A1" s="507" t="s">
        <v>589</v>
      </c>
      <c r="B1" s="507"/>
      <c r="C1" s="507"/>
      <c r="D1" s="443"/>
    </row>
    <row r="2" spans="1:4" ht="27" customHeight="1">
      <c r="A2" s="439"/>
      <c r="B2" s="439"/>
      <c r="C2" s="439"/>
      <c r="D2" s="435"/>
    </row>
    <row r="3" spans="1:4" ht="25.5" customHeight="1">
      <c r="A3" s="475" t="s">
        <v>30</v>
      </c>
      <c r="B3" s="482"/>
      <c r="C3" s="482"/>
      <c r="D3" s="443"/>
    </row>
    <row r="4" spans="1:4" ht="27.75" customHeight="1">
      <c r="A4" s="476" t="s">
        <v>410</v>
      </c>
      <c r="B4" s="482"/>
      <c r="C4" s="482"/>
      <c r="D4" s="443"/>
    </row>
    <row r="5" spans="1:4" ht="27.75" customHeight="1">
      <c r="A5" s="398"/>
      <c r="B5" s="399"/>
      <c r="C5" s="399"/>
      <c r="D5" s="397"/>
    </row>
    <row r="6" spans="1:4" ht="21" customHeight="1">
      <c r="A6" s="224" t="s">
        <v>271</v>
      </c>
    </row>
    <row r="7" spans="1:4" ht="30">
      <c r="A7" s="318" t="s">
        <v>347</v>
      </c>
      <c r="B7" s="287" t="s">
        <v>34</v>
      </c>
      <c r="C7" s="331" t="s">
        <v>348</v>
      </c>
      <c r="D7" s="336" t="s">
        <v>29</v>
      </c>
    </row>
    <row r="8" spans="1:4" hidden="1">
      <c r="A8" s="245" t="s">
        <v>411</v>
      </c>
      <c r="B8" s="238" t="s">
        <v>412</v>
      </c>
      <c r="C8" s="320"/>
      <c r="D8" s="320"/>
    </row>
    <row r="9" spans="1:4" hidden="1">
      <c r="A9" s="245" t="s">
        <v>413</v>
      </c>
      <c r="B9" s="238" t="s">
        <v>412</v>
      </c>
      <c r="C9" s="320"/>
      <c r="D9" s="320"/>
    </row>
    <row r="10" spans="1:4" hidden="1">
      <c r="A10" s="245" t="s">
        <v>414</v>
      </c>
      <c r="B10" s="238" t="s">
        <v>412</v>
      </c>
      <c r="C10" s="320"/>
      <c r="D10" s="320"/>
    </row>
    <row r="11" spans="1:4" hidden="1">
      <c r="A11" s="245" t="s">
        <v>415</v>
      </c>
      <c r="B11" s="238" t="s">
        <v>412</v>
      </c>
      <c r="C11" s="320"/>
      <c r="D11" s="320"/>
    </row>
    <row r="12" spans="1:4" hidden="1">
      <c r="A12" s="245" t="s">
        <v>416</v>
      </c>
      <c r="B12" s="238" t="s">
        <v>412</v>
      </c>
      <c r="C12" s="320"/>
      <c r="D12" s="320"/>
    </row>
    <row r="13" spans="1:4" hidden="1">
      <c r="A13" s="245" t="s">
        <v>417</v>
      </c>
      <c r="B13" s="238" t="s">
        <v>412</v>
      </c>
      <c r="C13" s="320"/>
      <c r="D13" s="320"/>
    </row>
    <row r="14" spans="1:4" hidden="1">
      <c r="A14" s="245" t="s">
        <v>418</v>
      </c>
      <c r="B14" s="238" t="s">
        <v>412</v>
      </c>
      <c r="C14" s="320"/>
      <c r="D14" s="320"/>
    </row>
    <row r="15" spans="1:4" hidden="1">
      <c r="A15" s="245" t="s">
        <v>419</v>
      </c>
      <c r="B15" s="238" t="s">
        <v>412</v>
      </c>
      <c r="C15" s="320"/>
      <c r="D15" s="320"/>
    </row>
    <row r="16" spans="1:4" hidden="1">
      <c r="A16" s="245" t="s">
        <v>420</v>
      </c>
      <c r="B16" s="238" t="s">
        <v>412</v>
      </c>
      <c r="C16" s="320"/>
      <c r="D16" s="320"/>
    </row>
    <row r="17" spans="1:4" hidden="1">
      <c r="A17" s="245" t="s">
        <v>421</v>
      </c>
      <c r="B17" s="238" t="s">
        <v>412</v>
      </c>
      <c r="C17" s="320"/>
      <c r="D17" s="320"/>
    </row>
    <row r="18" spans="1:4" ht="25.5">
      <c r="A18" s="239" t="s">
        <v>422</v>
      </c>
      <c r="B18" s="326" t="s">
        <v>412</v>
      </c>
      <c r="C18" s="320">
        <v>0</v>
      </c>
      <c r="D18" s="320"/>
    </row>
    <row r="19" spans="1:4" hidden="1">
      <c r="A19" s="245" t="s">
        <v>411</v>
      </c>
      <c r="B19" s="238" t="s">
        <v>423</v>
      </c>
      <c r="C19" s="320"/>
      <c r="D19" s="320"/>
    </row>
    <row r="20" spans="1:4" hidden="1">
      <c r="A20" s="245" t="s">
        <v>413</v>
      </c>
      <c r="B20" s="238" t="s">
        <v>423</v>
      </c>
      <c r="C20" s="320"/>
      <c r="D20" s="320"/>
    </row>
    <row r="21" spans="1:4" hidden="1">
      <c r="A21" s="245" t="s">
        <v>414</v>
      </c>
      <c r="B21" s="238" t="s">
        <v>423</v>
      </c>
      <c r="C21" s="320"/>
      <c r="D21" s="320"/>
    </row>
    <row r="22" spans="1:4" hidden="1">
      <c r="A22" s="245" t="s">
        <v>415</v>
      </c>
      <c r="B22" s="238" t="s">
        <v>423</v>
      </c>
      <c r="C22" s="320"/>
      <c r="D22" s="320"/>
    </row>
    <row r="23" spans="1:4" hidden="1">
      <c r="A23" s="245" t="s">
        <v>416</v>
      </c>
      <c r="B23" s="238" t="s">
        <v>423</v>
      </c>
      <c r="C23" s="320"/>
      <c r="D23" s="320"/>
    </row>
    <row r="24" spans="1:4" hidden="1">
      <c r="A24" s="245" t="s">
        <v>417</v>
      </c>
      <c r="B24" s="238" t="s">
        <v>423</v>
      </c>
      <c r="C24" s="320"/>
      <c r="D24" s="320"/>
    </row>
    <row r="25" spans="1:4" hidden="1">
      <c r="A25" s="245" t="s">
        <v>418</v>
      </c>
      <c r="B25" s="238" t="s">
        <v>423</v>
      </c>
      <c r="C25" s="320"/>
      <c r="D25" s="320"/>
    </row>
    <row r="26" spans="1:4" hidden="1">
      <c r="A26" s="245" t="s">
        <v>419</v>
      </c>
      <c r="B26" s="238" t="s">
        <v>423</v>
      </c>
      <c r="C26" s="320"/>
      <c r="D26" s="320"/>
    </row>
    <row r="27" spans="1:4" hidden="1">
      <c r="A27" s="245" t="s">
        <v>420</v>
      </c>
      <c r="B27" s="238" t="s">
        <v>423</v>
      </c>
      <c r="C27" s="320"/>
      <c r="D27" s="320"/>
    </row>
    <row r="28" spans="1:4" hidden="1">
      <c r="A28" s="245" t="s">
        <v>421</v>
      </c>
      <c r="B28" s="238" t="s">
        <v>423</v>
      </c>
      <c r="C28" s="320"/>
      <c r="D28" s="320"/>
    </row>
    <row r="29" spans="1:4" ht="25.5">
      <c r="A29" s="239" t="s">
        <v>424</v>
      </c>
      <c r="B29" s="326" t="s">
        <v>423</v>
      </c>
      <c r="C29" s="320">
        <v>0</v>
      </c>
      <c r="D29" s="320"/>
    </row>
    <row r="30" spans="1:4">
      <c r="A30" s="245" t="s">
        <v>411</v>
      </c>
      <c r="B30" s="238" t="s">
        <v>132</v>
      </c>
      <c r="C30" s="320">
        <v>0</v>
      </c>
      <c r="D30" s="320">
        <v>1000000</v>
      </c>
    </row>
    <row r="31" spans="1:4">
      <c r="A31" s="245" t="s">
        <v>413</v>
      </c>
      <c r="B31" s="238" t="s">
        <v>132</v>
      </c>
      <c r="C31" s="320">
        <v>0</v>
      </c>
      <c r="D31" s="320"/>
    </row>
    <row r="32" spans="1:4" ht="16.5" customHeight="1">
      <c r="A32" s="245" t="s">
        <v>414</v>
      </c>
      <c r="B32" s="238" t="s">
        <v>132</v>
      </c>
      <c r="C32" s="320">
        <v>0</v>
      </c>
      <c r="D32" s="320"/>
    </row>
    <row r="33" spans="1:4">
      <c r="A33" s="245" t="s">
        <v>415</v>
      </c>
      <c r="B33" s="238" t="s">
        <v>132</v>
      </c>
      <c r="C33" s="320">
        <v>0</v>
      </c>
      <c r="D33" s="320">
        <v>1494817</v>
      </c>
    </row>
    <row r="34" spans="1:4">
      <c r="A34" s="245" t="s">
        <v>416</v>
      </c>
      <c r="B34" s="238" t="s">
        <v>132</v>
      </c>
      <c r="C34" s="320">
        <v>7317600</v>
      </c>
      <c r="D34" s="320">
        <v>7317600</v>
      </c>
    </row>
    <row r="35" spans="1:4">
      <c r="A35" s="245" t="s">
        <v>417</v>
      </c>
      <c r="B35" s="238" t="s">
        <v>132</v>
      </c>
      <c r="C35" s="320">
        <v>0</v>
      </c>
      <c r="D35" s="320"/>
    </row>
    <row r="36" spans="1:4">
      <c r="A36" s="245" t="s">
        <v>418</v>
      </c>
      <c r="B36" s="238" t="s">
        <v>132</v>
      </c>
      <c r="C36" s="320">
        <v>2505059</v>
      </c>
      <c r="D36" s="320">
        <v>4863370</v>
      </c>
    </row>
    <row r="37" spans="1:4">
      <c r="A37" s="245" t="s">
        <v>419</v>
      </c>
      <c r="B37" s="238" t="s">
        <v>132</v>
      </c>
      <c r="C37" s="320">
        <v>2499990</v>
      </c>
      <c r="D37" s="320">
        <v>1500000</v>
      </c>
    </row>
    <row r="38" spans="1:4">
      <c r="A38" s="245" t="s">
        <v>420</v>
      </c>
      <c r="B38" s="238" t="s">
        <v>132</v>
      </c>
      <c r="C38" s="320">
        <v>0</v>
      </c>
      <c r="D38" s="320"/>
    </row>
    <row r="39" spans="1:4">
      <c r="A39" s="245" t="s">
        <v>421</v>
      </c>
      <c r="B39" s="238" t="s">
        <v>132</v>
      </c>
      <c r="C39" s="320">
        <v>0</v>
      </c>
      <c r="D39" s="320"/>
    </row>
    <row r="40" spans="1:4">
      <c r="A40" s="239" t="s">
        <v>425</v>
      </c>
      <c r="B40" s="326" t="s">
        <v>132</v>
      </c>
      <c r="C40" s="322">
        <f>SUM(C30:C39)</f>
        <v>12322649</v>
      </c>
      <c r="D40" s="322">
        <f>SUM(D30:D39)</f>
        <v>16175787</v>
      </c>
    </row>
    <row r="41" spans="1:4" hidden="1">
      <c r="A41" s="245" t="s">
        <v>411</v>
      </c>
      <c r="B41" s="238" t="s">
        <v>426</v>
      </c>
      <c r="C41" s="320"/>
      <c r="D41" s="320"/>
    </row>
    <row r="42" spans="1:4" hidden="1">
      <c r="A42" s="245" t="s">
        <v>413</v>
      </c>
      <c r="B42" s="238" t="s">
        <v>426</v>
      </c>
      <c r="C42" s="320"/>
      <c r="D42" s="320"/>
    </row>
    <row r="43" spans="1:4" hidden="1">
      <c r="A43" s="245" t="s">
        <v>414</v>
      </c>
      <c r="B43" s="238" t="s">
        <v>426</v>
      </c>
      <c r="C43" s="320"/>
      <c r="D43" s="320"/>
    </row>
    <row r="44" spans="1:4" hidden="1">
      <c r="A44" s="245" t="s">
        <v>415</v>
      </c>
      <c r="B44" s="238" t="s">
        <v>426</v>
      </c>
      <c r="C44" s="320"/>
      <c r="D44" s="320"/>
    </row>
    <row r="45" spans="1:4" hidden="1">
      <c r="A45" s="245" t="s">
        <v>416</v>
      </c>
      <c r="B45" s="238" t="s">
        <v>426</v>
      </c>
      <c r="C45" s="320"/>
      <c r="D45" s="320"/>
    </row>
    <row r="46" spans="1:4" hidden="1">
      <c r="A46" s="245" t="s">
        <v>417</v>
      </c>
      <c r="B46" s="238" t="s">
        <v>426</v>
      </c>
      <c r="C46" s="320"/>
      <c r="D46" s="320"/>
    </row>
    <row r="47" spans="1:4" hidden="1">
      <c r="A47" s="245" t="s">
        <v>418</v>
      </c>
      <c r="B47" s="238" t="s">
        <v>426</v>
      </c>
      <c r="C47" s="320"/>
      <c r="D47" s="320"/>
    </row>
    <row r="48" spans="1:4" hidden="1">
      <c r="A48" s="245" t="s">
        <v>419</v>
      </c>
      <c r="B48" s="238" t="s">
        <v>426</v>
      </c>
      <c r="C48" s="320"/>
      <c r="D48" s="320"/>
    </row>
    <row r="49" spans="1:4" hidden="1">
      <c r="A49" s="245" t="s">
        <v>420</v>
      </c>
      <c r="B49" s="238" t="s">
        <v>426</v>
      </c>
      <c r="C49" s="320"/>
      <c r="D49" s="320"/>
    </row>
    <row r="50" spans="1:4" hidden="1">
      <c r="A50" s="245" t="s">
        <v>421</v>
      </c>
      <c r="B50" s="238" t="s">
        <v>426</v>
      </c>
      <c r="C50" s="320"/>
      <c r="D50" s="320"/>
    </row>
    <row r="51" spans="1:4" ht="25.5">
      <c r="A51" s="239" t="s">
        <v>427</v>
      </c>
      <c r="B51" s="326" t="s">
        <v>426</v>
      </c>
      <c r="C51" s="320">
        <v>0</v>
      </c>
      <c r="D51" s="320"/>
    </row>
    <row r="52" spans="1:4" hidden="1">
      <c r="A52" s="245" t="s">
        <v>428</v>
      </c>
      <c r="B52" s="238" t="s">
        <v>429</v>
      </c>
      <c r="C52" s="320"/>
      <c r="D52" s="320"/>
    </row>
    <row r="53" spans="1:4" hidden="1">
      <c r="A53" s="245" t="s">
        <v>413</v>
      </c>
      <c r="B53" s="238" t="s">
        <v>429</v>
      </c>
      <c r="C53" s="320"/>
      <c r="D53" s="320"/>
    </row>
    <row r="54" spans="1:4" hidden="1">
      <c r="A54" s="245" t="s">
        <v>414</v>
      </c>
      <c r="B54" s="238" t="s">
        <v>429</v>
      </c>
      <c r="C54" s="320"/>
      <c r="D54" s="320"/>
    </row>
    <row r="55" spans="1:4" hidden="1">
      <c r="A55" s="245" t="s">
        <v>415</v>
      </c>
      <c r="B55" s="238" t="s">
        <v>429</v>
      </c>
      <c r="C55" s="320"/>
      <c r="D55" s="320"/>
    </row>
    <row r="56" spans="1:4" hidden="1">
      <c r="A56" s="245" t="s">
        <v>416</v>
      </c>
      <c r="B56" s="238" t="s">
        <v>429</v>
      </c>
      <c r="C56" s="320"/>
      <c r="D56" s="320"/>
    </row>
    <row r="57" spans="1:4" hidden="1">
      <c r="A57" s="245" t="s">
        <v>417</v>
      </c>
      <c r="B57" s="238" t="s">
        <v>429</v>
      </c>
      <c r="C57" s="320"/>
      <c r="D57" s="320"/>
    </row>
    <row r="58" spans="1:4" hidden="1">
      <c r="A58" s="245" t="s">
        <v>418</v>
      </c>
      <c r="B58" s="238" t="s">
        <v>429</v>
      </c>
      <c r="C58" s="320"/>
      <c r="D58" s="320"/>
    </row>
    <row r="59" spans="1:4" hidden="1">
      <c r="A59" s="245" t="s">
        <v>419</v>
      </c>
      <c r="B59" s="238" t="s">
        <v>429</v>
      </c>
      <c r="C59" s="320"/>
      <c r="D59" s="320"/>
    </row>
    <row r="60" spans="1:4" hidden="1">
      <c r="A60" s="245" t="s">
        <v>420</v>
      </c>
      <c r="B60" s="238" t="s">
        <v>429</v>
      </c>
      <c r="C60" s="320"/>
      <c r="D60" s="320"/>
    </row>
    <row r="61" spans="1:4" hidden="1">
      <c r="A61" s="245" t="s">
        <v>421</v>
      </c>
      <c r="B61" s="238" t="s">
        <v>429</v>
      </c>
      <c r="C61" s="320"/>
      <c r="D61" s="320"/>
    </row>
    <row r="62" spans="1:4" ht="25.5">
      <c r="A62" s="239" t="s">
        <v>430</v>
      </c>
      <c r="B62" s="326" t="s">
        <v>429</v>
      </c>
      <c r="C62" s="320">
        <v>0</v>
      </c>
      <c r="D62" s="320"/>
    </row>
    <row r="63" spans="1:4" hidden="1">
      <c r="A63" s="245" t="s">
        <v>411</v>
      </c>
      <c r="B63" s="238" t="s">
        <v>189</v>
      </c>
      <c r="C63" s="320"/>
      <c r="D63" s="320"/>
    </row>
    <row r="64" spans="1:4" hidden="1">
      <c r="A64" s="245" t="s">
        <v>413</v>
      </c>
      <c r="B64" s="238" t="s">
        <v>189</v>
      </c>
      <c r="C64" s="320"/>
      <c r="D64" s="320"/>
    </row>
    <row r="65" spans="1:4" hidden="1">
      <c r="A65" s="245" t="s">
        <v>414</v>
      </c>
      <c r="B65" s="238" t="s">
        <v>189</v>
      </c>
      <c r="C65" s="320"/>
      <c r="D65" s="320"/>
    </row>
    <row r="66" spans="1:4" hidden="1">
      <c r="A66" s="245" t="s">
        <v>415</v>
      </c>
      <c r="B66" s="238" t="s">
        <v>189</v>
      </c>
      <c r="C66" s="320"/>
      <c r="D66" s="320"/>
    </row>
    <row r="67" spans="1:4" hidden="1">
      <c r="A67" s="245" t="s">
        <v>416</v>
      </c>
      <c r="B67" s="238" t="s">
        <v>189</v>
      </c>
      <c r="C67" s="320"/>
      <c r="D67" s="320"/>
    </row>
    <row r="68" spans="1:4" hidden="1">
      <c r="A68" s="245" t="s">
        <v>417</v>
      </c>
      <c r="B68" s="238" t="s">
        <v>189</v>
      </c>
      <c r="C68" s="320"/>
      <c r="D68" s="320"/>
    </row>
    <row r="69" spans="1:4" hidden="1">
      <c r="A69" s="245" t="s">
        <v>418</v>
      </c>
      <c r="B69" s="238" t="s">
        <v>189</v>
      </c>
      <c r="C69" s="320"/>
      <c r="D69" s="320"/>
    </row>
    <row r="70" spans="1:4" hidden="1">
      <c r="A70" s="245" t="s">
        <v>419</v>
      </c>
      <c r="B70" s="238" t="s">
        <v>189</v>
      </c>
      <c r="C70" s="320"/>
      <c r="D70" s="320"/>
    </row>
    <row r="71" spans="1:4" hidden="1">
      <c r="A71" s="245" t="s">
        <v>420</v>
      </c>
      <c r="B71" s="238" t="s">
        <v>189</v>
      </c>
      <c r="C71" s="320"/>
      <c r="D71" s="320"/>
    </row>
    <row r="72" spans="1:4" hidden="1">
      <c r="A72" s="245" t="s">
        <v>421</v>
      </c>
      <c r="B72" s="238" t="s">
        <v>189</v>
      </c>
      <c r="C72" s="320"/>
      <c r="D72" s="320"/>
    </row>
    <row r="73" spans="1:4">
      <c r="A73" s="239" t="s">
        <v>431</v>
      </c>
      <c r="B73" s="326" t="s">
        <v>189</v>
      </c>
      <c r="C73" s="322">
        <v>0</v>
      </c>
      <c r="D73" s="322">
        <v>4263996</v>
      </c>
    </row>
    <row r="74" spans="1:4" hidden="1">
      <c r="A74" s="245" t="s">
        <v>432</v>
      </c>
      <c r="B74" s="234" t="s">
        <v>433</v>
      </c>
      <c r="C74" s="320"/>
      <c r="D74" s="320"/>
    </row>
    <row r="75" spans="1:4" hidden="1">
      <c r="A75" s="245" t="s">
        <v>434</v>
      </c>
      <c r="B75" s="234" t="s">
        <v>433</v>
      </c>
      <c r="C75" s="320"/>
      <c r="D75" s="320"/>
    </row>
    <row r="76" spans="1:4" hidden="1">
      <c r="A76" s="245" t="s">
        <v>435</v>
      </c>
      <c r="B76" s="234" t="s">
        <v>433</v>
      </c>
      <c r="C76" s="320"/>
      <c r="D76" s="320"/>
    </row>
    <row r="77" spans="1:4" hidden="1">
      <c r="A77" s="234" t="s">
        <v>436</v>
      </c>
      <c r="B77" s="234" t="s">
        <v>433</v>
      </c>
      <c r="C77" s="320"/>
      <c r="D77" s="320"/>
    </row>
    <row r="78" spans="1:4" hidden="1">
      <c r="A78" s="234" t="s">
        <v>437</v>
      </c>
      <c r="B78" s="234" t="s">
        <v>433</v>
      </c>
      <c r="C78" s="320"/>
      <c r="D78" s="320"/>
    </row>
    <row r="79" spans="1:4" hidden="1">
      <c r="A79" s="234" t="s">
        <v>438</v>
      </c>
      <c r="B79" s="234" t="s">
        <v>433</v>
      </c>
      <c r="C79" s="320"/>
      <c r="D79" s="320"/>
    </row>
    <row r="80" spans="1:4" hidden="1">
      <c r="A80" s="245" t="s">
        <v>439</v>
      </c>
      <c r="B80" s="234" t="s">
        <v>433</v>
      </c>
      <c r="C80" s="320"/>
      <c r="D80" s="320"/>
    </row>
    <row r="81" spans="1:4" hidden="1">
      <c r="A81" s="245" t="s">
        <v>440</v>
      </c>
      <c r="B81" s="234" t="s">
        <v>433</v>
      </c>
      <c r="C81" s="320"/>
      <c r="D81" s="320"/>
    </row>
    <row r="82" spans="1:4" hidden="1">
      <c r="A82" s="245" t="s">
        <v>441</v>
      </c>
      <c r="B82" s="234" t="s">
        <v>433</v>
      </c>
      <c r="C82" s="320"/>
      <c r="D82" s="320"/>
    </row>
    <row r="83" spans="1:4" hidden="1">
      <c r="A83" s="245" t="s">
        <v>442</v>
      </c>
      <c r="B83" s="234" t="s">
        <v>433</v>
      </c>
      <c r="C83" s="320"/>
      <c r="D83" s="320"/>
    </row>
    <row r="84" spans="1:4" ht="25.5">
      <c r="A84" s="239" t="s">
        <v>443</v>
      </c>
      <c r="B84" s="326" t="s">
        <v>433</v>
      </c>
      <c r="C84" s="320">
        <v>0</v>
      </c>
      <c r="D84" s="320"/>
    </row>
    <row r="85" spans="1:4" hidden="1">
      <c r="A85" s="245" t="s">
        <v>432</v>
      </c>
      <c r="B85" s="234" t="s">
        <v>444</v>
      </c>
      <c r="C85" s="320"/>
      <c r="D85" s="320"/>
    </row>
    <row r="86" spans="1:4" hidden="1">
      <c r="A86" s="245" t="s">
        <v>434</v>
      </c>
      <c r="B86" s="234" t="s">
        <v>444</v>
      </c>
      <c r="C86" s="320"/>
      <c r="D86" s="320"/>
    </row>
    <row r="87" spans="1:4" hidden="1">
      <c r="A87" s="245" t="s">
        <v>435</v>
      </c>
      <c r="B87" s="234" t="s">
        <v>444</v>
      </c>
      <c r="C87" s="320"/>
      <c r="D87" s="320"/>
    </row>
    <row r="88" spans="1:4" hidden="1">
      <c r="A88" s="234" t="s">
        <v>436</v>
      </c>
      <c r="B88" s="234" t="s">
        <v>444</v>
      </c>
      <c r="C88" s="320"/>
      <c r="D88" s="320"/>
    </row>
    <row r="89" spans="1:4" hidden="1">
      <c r="A89" s="234" t="s">
        <v>437</v>
      </c>
      <c r="B89" s="234" t="s">
        <v>444</v>
      </c>
      <c r="C89" s="320"/>
      <c r="D89" s="320"/>
    </row>
    <row r="90" spans="1:4" hidden="1">
      <c r="A90" s="234" t="s">
        <v>438</v>
      </c>
      <c r="B90" s="234" t="s">
        <v>444</v>
      </c>
      <c r="C90" s="320"/>
      <c r="D90" s="320"/>
    </row>
    <row r="91" spans="1:4" hidden="1">
      <c r="A91" s="245" t="s">
        <v>439</v>
      </c>
      <c r="B91" s="234" t="s">
        <v>444</v>
      </c>
      <c r="C91" s="320"/>
      <c r="D91" s="320"/>
    </row>
    <row r="92" spans="1:4" hidden="1">
      <c r="A92" s="245" t="s">
        <v>445</v>
      </c>
      <c r="B92" s="234" t="s">
        <v>444</v>
      </c>
      <c r="C92" s="320"/>
      <c r="D92" s="320"/>
    </row>
    <row r="93" spans="1:4" hidden="1">
      <c r="A93" s="245" t="s">
        <v>441</v>
      </c>
      <c r="B93" s="234" t="s">
        <v>444</v>
      </c>
      <c r="C93" s="320"/>
      <c r="D93" s="320"/>
    </row>
    <row r="94" spans="1:4" hidden="1">
      <c r="A94" s="245" t="s">
        <v>442</v>
      </c>
      <c r="B94" s="234" t="s">
        <v>444</v>
      </c>
      <c r="C94" s="320"/>
      <c r="D94" s="320"/>
    </row>
    <row r="95" spans="1:4">
      <c r="A95" s="321" t="s">
        <v>446</v>
      </c>
      <c r="B95" s="326" t="s">
        <v>444</v>
      </c>
      <c r="C95" s="320">
        <v>0</v>
      </c>
      <c r="D95" s="320"/>
    </row>
    <row r="96" spans="1:4" hidden="1">
      <c r="A96" s="245" t="s">
        <v>432</v>
      </c>
      <c r="B96" s="234" t="s">
        <v>282</v>
      </c>
      <c r="C96" s="320"/>
      <c r="D96" s="320"/>
    </row>
    <row r="97" spans="1:4" hidden="1">
      <c r="A97" s="245" t="s">
        <v>434</v>
      </c>
      <c r="B97" s="234" t="s">
        <v>282</v>
      </c>
      <c r="C97" s="320"/>
      <c r="D97" s="320"/>
    </row>
    <row r="98" spans="1:4" hidden="1">
      <c r="A98" s="245" t="s">
        <v>435</v>
      </c>
      <c r="B98" s="234" t="s">
        <v>282</v>
      </c>
      <c r="C98" s="320"/>
      <c r="D98" s="320"/>
    </row>
    <row r="99" spans="1:4" hidden="1">
      <c r="A99" s="234" t="s">
        <v>436</v>
      </c>
      <c r="B99" s="234" t="s">
        <v>282</v>
      </c>
      <c r="C99" s="320"/>
      <c r="D99" s="320"/>
    </row>
    <row r="100" spans="1:4" hidden="1">
      <c r="A100" s="234" t="s">
        <v>437</v>
      </c>
      <c r="B100" s="234" t="s">
        <v>282</v>
      </c>
      <c r="C100" s="320"/>
      <c r="D100" s="320"/>
    </row>
    <row r="101" spans="1:4" hidden="1">
      <c r="A101" s="234" t="s">
        <v>438</v>
      </c>
      <c r="B101" s="234" t="s">
        <v>282</v>
      </c>
      <c r="C101" s="320"/>
      <c r="D101" s="320"/>
    </row>
    <row r="102" spans="1:4" hidden="1">
      <c r="A102" s="245" t="s">
        <v>439</v>
      </c>
      <c r="B102" s="234" t="s">
        <v>282</v>
      </c>
      <c r="C102" s="320"/>
      <c r="D102" s="320"/>
    </row>
    <row r="103" spans="1:4" hidden="1">
      <c r="A103" s="245" t="s">
        <v>440</v>
      </c>
      <c r="B103" s="234" t="s">
        <v>282</v>
      </c>
      <c r="C103" s="320"/>
      <c r="D103" s="320"/>
    </row>
    <row r="104" spans="1:4" hidden="1">
      <c r="A104" s="245" t="s">
        <v>441</v>
      </c>
      <c r="B104" s="234" t="s">
        <v>282</v>
      </c>
      <c r="C104" s="320"/>
      <c r="D104" s="320"/>
    </row>
    <row r="105" spans="1:4" hidden="1">
      <c r="A105" s="245" t="s">
        <v>442</v>
      </c>
      <c r="B105" s="234" t="s">
        <v>282</v>
      </c>
      <c r="C105" s="320"/>
      <c r="D105" s="320"/>
    </row>
    <row r="106" spans="1:4" ht="25.5">
      <c r="A106" s="239" t="s">
        <v>447</v>
      </c>
      <c r="B106" s="326" t="s">
        <v>282</v>
      </c>
      <c r="C106" s="320">
        <v>0</v>
      </c>
      <c r="D106" s="320"/>
    </row>
    <row r="107" spans="1:4" hidden="1">
      <c r="A107" s="245" t="s">
        <v>432</v>
      </c>
      <c r="B107" s="234" t="s">
        <v>284</v>
      </c>
      <c r="C107" s="320"/>
      <c r="D107" s="320"/>
    </row>
    <row r="108" spans="1:4" hidden="1">
      <c r="A108" s="245" t="s">
        <v>434</v>
      </c>
      <c r="B108" s="234" t="s">
        <v>284</v>
      </c>
      <c r="C108" s="320"/>
      <c r="D108" s="320"/>
    </row>
    <row r="109" spans="1:4" hidden="1">
      <c r="A109" s="245" t="s">
        <v>435</v>
      </c>
      <c r="B109" s="234" t="s">
        <v>284</v>
      </c>
      <c r="C109" s="320"/>
      <c r="D109" s="320"/>
    </row>
    <row r="110" spans="1:4" hidden="1">
      <c r="A110" s="234" t="s">
        <v>436</v>
      </c>
      <c r="B110" s="234" t="s">
        <v>284</v>
      </c>
      <c r="C110" s="320"/>
      <c r="D110" s="320"/>
    </row>
    <row r="111" spans="1:4" hidden="1">
      <c r="A111" s="234" t="s">
        <v>437</v>
      </c>
      <c r="B111" s="234" t="s">
        <v>284</v>
      </c>
      <c r="C111" s="320"/>
      <c r="D111" s="320"/>
    </row>
    <row r="112" spans="1:4" hidden="1">
      <c r="A112" s="234" t="s">
        <v>438</v>
      </c>
      <c r="B112" s="234" t="s">
        <v>284</v>
      </c>
      <c r="C112" s="320"/>
      <c r="D112" s="320"/>
    </row>
    <row r="113" spans="1:4" hidden="1">
      <c r="A113" s="245" t="s">
        <v>439</v>
      </c>
      <c r="B113" s="234" t="s">
        <v>284</v>
      </c>
      <c r="C113" s="320"/>
      <c r="D113" s="320"/>
    </row>
    <row r="114" spans="1:4" hidden="1">
      <c r="A114" s="245" t="s">
        <v>445</v>
      </c>
      <c r="B114" s="234" t="s">
        <v>284</v>
      </c>
      <c r="C114" s="320"/>
      <c r="D114" s="320"/>
    </row>
    <row r="115" spans="1:4" hidden="1">
      <c r="A115" s="245" t="s">
        <v>441</v>
      </c>
      <c r="B115" s="234" t="s">
        <v>284</v>
      </c>
      <c r="C115" s="320"/>
      <c r="D115" s="320"/>
    </row>
    <row r="116" spans="1:4" hidden="1">
      <c r="A116" s="245" t="s">
        <v>442</v>
      </c>
      <c r="B116" s="234" t="s">
        <v>284</v>
      </c>
      <c r="C116" s="320"/>
      <c r="D116" s="320"/>
    </row>
    <row r="117" spans="1:4">
      <c r="A117" s="321" t="s">
        <v>448</v>
      </c>
      <c r="B117" s="326" t="s">
        <v>284</v>
      </c>
      <c r="C117" s="320">
        <v>0</v>
      </c>
      <c r="D117" s="320"/>
    </row>
  </sheetData>
  <mergeCells count="3">
    <mergeCell ref="A1:D1"/>
    <mergeCell ref="A3:D3"/>
    <mergeCell ref="A4:D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sqref="A1:D1"/>
    </sheetView>
  </sheetViews>
  <sheetFormatPr defaultRowHeight="15"/>
  <cols>
    <col min="1" max="1" width="68" style="1" customWidth="1"/>
    <col min="2" max="2" width="9.140625" style="1"/>
    <col min="3" max="3" width="16.85546875" style="1" customWidth="1"/>
    <col min="4" max="4" width="20.7109375" style="1" customWidth="1"/>
    <col min="5" max="5" width="9.140625" style="1"/>
    <col min="6" max="6" width="14.5703125" style="1" bestFit="1" customWidth="1"/>
    <col min="7" max="16384" width="9.140625" style="1"/>
  </cols>
  <sheetData>
    <row r="1" spans="1:4" ht="16.5" customHeight="1">
      <c r="A1" s="507" t="s">
        <v>588</v>
      </c>
      <c r="B1" s="507"/>
      <c r="C1" s="507"/>
      <c r="D1" s="443"/>
    </row>
    <row r="2" spans="1:4" ht="16.5" customHeight="1">
      <c r="A2" s="439"/>
      <c r="B2" s="439"/>
      <c r="C2" s="439"/>
      <c r="D2" s="435"/>
    </row>
    <row r="3" spans="1:4" ht="16.5" customHeight="1">
      <c r="A3" s="315"/>
      <c r="B3" s="315"/>
      <c r="C3" s="315"/>
    </row>
    <row r="4" spans="1:4" ht="18" customHeight="1">
      <c r="A4" s="475" t="s">
        <v>30</v>
      </c>
      <c r="B4" s="482"/>
      <c r="C4" s="482"/>
      <c r="D4" s="443"/>
    </row>
    <row r="5" spans="1:4" ht="18" customHeight="1">
      <c r="A5" s="476" t="s">
        <v>449</v>
      </c>
      <c r="B5" s="482"/>
      <c r="C5" s="482"/>
      <c r="D5" s="443"/>
    </row>
    <row r="6" spans="1:4" ht="18" customHeight="1">
      <c r="A6" s="437"/>
      <c r="B6" s="438"/>
      <c r="C6" s="438"/>
      <c r="D6" s="435"/>
    </row>
    <row r="7" spans="1:4" ht="18" customHeight="1">
      <c r="A7" s="317"/>
      <c r="B7" s="332"/>
      <c r="C7" s="332"/>
    </row>
    <row r="8" spans="1:4" ht="18" customHeight="1">
      <c r="A8" s="317"/>
      <c r="B8" s="332"/>
      <c r="C8" s="332"/>
    </row>
    <row r="9" spans="1:4" ht="31.5" customHeight="1">
      <c r="A9" s="318" t="s">
        <v>347</v>
      </c>
      <c r="B9" s="288" t="s">
        <v>34</v>
      </c>
      <c r="C9" s="319" t="s">
        <v>348</v>
      </c>
      <c r="D9" s="330" t="s">
        <v>29</v>
      </c>
    </row>
    <row r="10" spans="1:4">
      <c r="A10" s="234" t="s">
        <v>450</v>
      </c>
      <c r="B10" s="234" t="s">
        <v>136</v>
      </c>
      <c r="C10" s="320">
        <v>2850000</v>
      </c>
      <c r="D10" s="320">
        <v>2850000</v>
      </c>
    </row>
    <row r="11" spans="1:4">
      <c r="A11" s="234" t="s">
        <v>451</v>
      </c>
      <c r="B11" s="234" t="s">
        <v>136</v>
      </c>
      <c r="C11" s="320"/>
      <c r="D11" s="320"/>
    </row>
    <row r="12" spans="1:4">
      <c r="A12" s="234" t="s">
        <v>452</v>
      </c>
      <c r="B12" s="234" t="s">
        <v>136</v>
      </c>
      <c r="C12" s="320"/>
      <c r="D12" s="320"/>
    </row>
    <row r="13" spans="1:4">
      <c r="A13" s="234" t="s">
        <v>453</v>
      </c>
      <c r="B13" s="234" t="s">
        <v>136</v>
      </c>
      <c r="C13" s="320"/>
      <c r="D13" s="320"/>
    </row>
    <row r="14" spans="1:4">
      <c r="A14" s="239" t="s">
        <v>135</v>
      </c>
      <c r="B14" s="326" t="s">
        <v>136</v>
      </c>
      <c r="C14" s="337">
        <f>SUM(C10:C13)</f>
        <v>2850000</v>
      </c>
      <c r="D14" s="337">
        <f>SUM(D10:D13)</f>
        <v>2850000</v>
      </c>
    </row>
    <row r="15" spans="1:4">
      <c r="A15" s="234" t="s">
        <v>137</v>
      </c>
      <c r="B15" s="238" t="s">
        <v>138</v>
      </c>
      <c r="C15" s="320">
        <v>226097787</v>
      </c>
      <c r="D15" s="320">
        <v>360097787</v>
      </c>
    </row>
    <row r="16" spans="1:4" s="271" customFormat="1" ht="27">
      <c r="A16" s="338" t="s">
        <v>454</v>
      </c>
      <c r="B16" s="338" t="s">
        <v>138</v>
      </c>
      <c r="C16" s="339">
        <v>226097787</v>
      </c>
      <c r="D16" s="339">
        <f>SUM(D15)</f>
        <v>360097787</v>
      </c>
    </row>
    <row r="17" spans="1:6" s="271" customFormat="1" ht="27">
      <c r="A17" s="338" t="s">
        <v>455</v>
      </c>
      <c r="B17" s="338" t="s">
        <v>138</v>
      </c>
      <c r="C17" s="339"/>
      <c r="D17" s="339"/>
    </row>
    <row r="18" spans="1:6" hidden="1">
      <c r="A18" s="234" t="s">
        <v>456</v>
      </c>
      <c r="B18" s="238" t="s">
        <v>457</v>
      </c>
      <c r="C18" s="320"/>
      <c r="D18" s="320"/>
    </row>
    <row r="19" spans="1:6" s="271" customFormat="1" ht="27" hidden="1">
      <c r="A19" s="338" t="s">
        <v>458</v>
      </c>
      <c r="B19" s="338" t="s">
        <v>457</v>
      </c>
      <c r="C19" s="339"/>
      <c r="D19" s="339"/>
    </row>
    <row r="20" spans="1:6" s="271" customFormat="1" ht="27" hidden="1">
      <c r="A20" s="338" t="s">
        <v>459</v>
      </c>
      <c r="B20" s="338" t="s">
        <v>457</v>
      </c>
      <c r="C20" s="339"/>
      <c r="D20" s="339"/>
    </row>
    <row r="21" spans="1:6" s="271" customFormat="1" hidden="1">
      <c r="A21" s="338" t="s">
        <v>460</v>
      </c>
      <c r="B21" s="338" t="s">
        <v>457</v>
      </c>
      <c r="C21" s="339"/>
      <c r="D21" s="339"/>
    </row>
    <row r="22" spans="1:6" s="271" customFormat="1" hidden="1">
      <c r="A22" s="338" t="s">
        <v>461</v>
      </c>
      <c r="B22" s="338" t="s">
        <v>457</v>
      </c>
      <c r="C22" s="339"/>
      <c r="D22" s="339"/>
    </row>
    <row r="23" spans="1:6">
      <c r="A23" s="234" t="s">
        <v>462</v>
      </c>
      <c r="B23" s="238" t="s">
        <v>463</v>
      </c>
      <c r="C23" s="320"/>
      <c r="D23" s="320"/>
    </row>
    <row r="24" spans="1:6" s="271" customFormat="1">
      <c r="A24" s="338" t="s">
        <v>464</v>
      </c>
      <c r="B24" s="338" t="s">
        <v>463</v>
      </c>
      <c r="C24" s="339"/>
      <c r="D24" s="339"/>
    </row>
    <row r="25" spans="1:6">
      <c r="A25" s="239" t="s">
        <v>139</v>
      </c>
      <c r="B25" s="326" t="s">
        <v>140</v>
      </c>
      <c r="C25" s="322">
        <f>SUM(C15)</f>
        <v>226097787</v>
      </c>
      <c r="D25" s="322">
        <f>SUM(D15)</f>
        <v>360097787</v>
      </c>
      <c r="F25" s="340"/>
    </row>
    <row r="26" spans="1:6">
      <c r="A26" s="234" t="s">
        <v>465</v>
      </c>
      <c r="B26" s="234" t="s">
        <v>142</v>
      </c>
      <c r="C26" s="320"/>
      <c r="D26" s="320"/>
    </row>
    <row r="27" spans="1:6">
      <c r="A27" s="234" t="s">
        <v>466</v>
      </c>
      <c r="B27" s="234" t="s">
        <v>142</v>
      </c>
      <c r="C27" s="320"/>
      <c r="D27" s="320"/>
    </row>
    <row r="28" spans="1:6">
      <c r="A28" s="234" t="s">
        <v>467</v>
      </c>
      <c r="B28" s="234" t="s">
        <v>142</v>
      </c>
      <c r="C28" s="320"/>
      <c r="D28" s="320"/>
    </row>
    <row r="29" spans="1:6">
      <c r="A29" s="234" t="s">
        <v>468</v>
      </c>
      <c r="B29" s="234" t="s">
        <v>142</v>
      </c>
      <c r="C29" s="320"/>
      <c r="D29" s="320"/>
    </row>
    <row r="30" spans="1:6">
      <c r="A30" s="234" t="s">
        <v>469</v>
      </c>
      <c r="B30" s="234" t="s">
        <v>142</v>
      </c>
      <c r="C30" s="320"/>
      <c r="D30" s="320"/>
    </row>
    <row r="31" spans="1:6">
      <c r="A31" s="234" t="s">
        <v>470</v>
      </c>
      <c r="B31" s="234" t="s">
        <v>142</v>
      </c>
      <c r="C31" s="320"/>
      <c r="D31" s="320"/>
    </row>
    <row r="32" spans="1:6">
      <c r="A32" s="234" t="s">
        <v>471</v>
      </c>
      <c r="B32" s="234" t="s">
        <v>142</v>
      </c>
      <c r="C32" s="320"/>
      <c r="D32" s="320"/>
    </row>
    <row r="33" spans="1:4">
      <c r="A33" s="234" t="s">
        <v>472</v>
      </c>
      <c r="B33" s="234" t="s">
        <v>142</v>
      </c>
      <c r="C33" s="320"/>
      <c r="D33" s="320"/>
    </row>
    <row r="34" spans="1:4" ht="45">
      <c r="A34" s="234" t="s">
        <v>473</v>
      </c>
      <c r="B34" s="234" t="s">
        <v>142</v>
      </c>
      <c r="C34" s="320"/>
      <c r="D34" s="320"/>
    </row>
    <row r="35" spans="1:4">
      <c r="A35" s="234" t="s">
        <v>474</v>
      </c>
      <c r="B35" s="234" t="s">
        <v>142</v>
      </c>
      <c r="C35" s="320"/>
      <c r="D35" s="320"/>
    </row>
    <row r="36" spans="1:4">
      <c r="A36" s="239" t="s">
        <v>141</v>
      </c>
      <c r="B36" s="326" t="s">
        <v>142</v>
      </c>
      <c r="C36" s="337"/>
      <c r="D36" s="337"/>
    </row>
  </sheetData>
  <mergeCells count="3">
    <mergeCell ref="A1:D1"/>
    <mergeCell ref="A4:D4"/>
    <mergeCell ref="A5:D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12"/>
  <sheetViews>
    <sheetView workbookViewId="0">
      <selection sqref="A1:O1"/>
    </sheetView>
  </sheetViews>
  <sheetFormatPr defaultRowHeight="12.75"/>
  <cols>
    <col min="1" max="1" width="83.5703125" style="344" bestFit="1" customWidth="1"/>
    <col min="2" max="2" width="8.85546875" style="344" customWidth="1"/>
    <col min="3" max="3" width="16.28515625" style="344" bestFit="1" customWidth="1"/>
    <col min="4" max="4" width="16.140625" style="344" bestFit="1" customWidth="1"/>
    <col min="5" max="5" width="17.7109375" style="344" bestFit="1" customWidth="1"/>
    <col min="6" max="6" width="16.42578125" style="344" bestFit="1" customWidth="1"/>
    <col min="7" max="7" width="17.42578125" style="344" bestFit="1" customWidth="1"/>
    <col min="8" max="8" width="17.28515625" style="344" bestFit="1" customWidth="1"/>
    <col min="9" max="9" width="16.28515625" style="344" bestFit="1" customWidth="1"/>
    <col min="10" max="10" width="17.28515625" style="344" bestFit="1" customWidth="1"/>
    <col min="11" max="11" width="17.140625" style="344" bestFit="1" customWidth="1"/>
    <col min="12" max="12" width="16.42578125" style="344" bestFit="1" customWidth="1"/>
    <col min="13" max="13" width="16.28515625" style="344" bestFit="1" customWidth="1"/>
    <col min="14" max="14" width="16.140625" style="344" bestFit="1" customWidth="1"/>
    <col min="15" max="15" width="17.28515625" style="344" bestFit="1" customWidth="1"/>
    <col min="16" max="251" width="9.140625" style="344"/>
    <col min="252" max="252" width="91.140625" style="344" customWidth="1"/>
    <col min="253" max="253" width="9.140625" style="344"/>
    <col min="254" max="254" width="15.140625" style="344" customWidth="1"/>
    <col min="255" max="255" width="14" style="344" customWidth="1"/>
    <col min="256" max="256" width="15.5703125" style="344" customWidth="1"/>
    <col min="257" max="257" width="14" style="344" customWidth="1"/>
    <col min="258" max="258" width="14.7109375" style="344" customWidth="1"/>
    <col min="259" max="259" width="15.28515625" style="344" customWidth="1"/>
    <col min="260" max="260" width="14.85546875" style="344" customWidth="1"/>
    <col min="261" max="261" width="15.85546875" style="344" bestFit="1" customWidth="1"/>
    <col min="262" max="262" width="16.140625" style="344" bestFit="1" customWidth="1"/>
    <col min="263" max="263" width="15.7109375" style="344" customWidth="1"/>
    <col min="264" max="264" width="15.7109375" style="344" bestFit="1" customWidth="1"/>
    <col min="265" max="265" width="15.140625" style="344" customWidth="1"/>
    <col min="266" max="266" width="19.42578125" style="344" customWidth="1"/>
    <col min="267" max="267" width="20.5703125" style="344" customWidth="1"/>
    <col min="268" max="507" width="9.140625" style="344"/>
    <col min="508" max="508" width="91.140625" style="344" customWidth="1"/>
    <col min="509" max="509" width="9.140625" style="344"/>
    <col min="510" max="510" width="15.140625" style="344" customWidth="1"/>
    <col min="511" max="511" width="14" style="344" customWidth="1"/>
    <col min="512" max="512" width="15.5703125" style="344" customWidth="1"/>
    <col min="513" max="513" width="14" style="344" customWidth="1"/>
    <col min="514" max="514" width="14.7109375" style="344" customWidth="1"/>
    <col min="515" max="515" width="15.28515625" style="344" customWidth="1"/>
    <col min="516" max="516" width="14.85546875" style="344" customWidth="1"/>
    <col min="517" max="517" width="15.85546875" style="344" bestFit="1" customWidth="1"/>
    <col min="518" max="518" width="16.140625" style="344" bestFit="1" customWidth="1"/>
    <col min="519" max="519" width="15.7109375" style="344" customWidth="1"/>
    <col min="520" max="520" width="15.7109375" style="344" bestFit="1" customWidth="1"/>
    <col min="521" max="521" width="15.140625" style="344" customWidth="1"/>
    <col min="522" max="522" width="19.42578125" style="344" customWidth="1"/>
    <col min="523" max="523" width="20.5703125" style="344" customWidth="1"/>
    <col min="524" max="763" width="9.140625" style="344"/>
    <col min="764" max="764" width="91.140625" style="344" customWidth="1"/>
    <col min="765" max="765" width="9.140625" style="344"/>
    <col min="766" max="766" width="15.140625" style="344" customWidth="1"/>
    <col min="767" max="767" width="14" style="344" customWidth="1"/>
    <col min="768" max="768" width="15.5703125" style="344" customWidth="1"/>
    <col min="769" max="769" width="14" style="344" customWidth="1"/>
    <col min="770" max="770" width="14.7109375" style="344" customWidth="1"/>
    <col min="771" max="771" width="15.28515625" style="344" customWidth="1"/>
    <col min="772" max="772" width="14.85546875" style="344" customWidth="1"/>
    <col min="773" max="773" width="15.85546875" style="344" bestFit="1" customWidth="1"/>
    <col min="774" max="774" width="16.140625" style="344" bestFit="1" customWidth="1"/>
    <col min="775" max="775" width="15.7109375" style="344" customWidth="1"/>
    <col min="776" max="776" width="15.7109375" style="344" bestFit="1" customWidth="1"/>
    <col min="777" max="777" width="15.140625" style="344" customWidth="1"/>
    <col min="778" max="778" width="19.42578125" style="344" customWidth="1"/>
    <col min="779" max="779" width="20.5703125" style="344" customWidth="1"/>
    <col min="780" max="1019" width="9.140625" style="344"/>
    <col min="1020" max="1020" width="91.140625" style="344" customWidth="1"/>
    <col min="1021" max="1021" width="9.140625" style="344"/>
    <col min="1022" max="1022" width="15.140625" style="344" customWidth="1"/>
    <col min="1023" max="1023" width="14" style="344" customWidth="1"/>
    <col min="1024" max="1024" width="15.5703125" style="344" customWidth="1"/>
    <col min="1025" max="1025" width="14" style="344" customWidth="1"/>
    <col min="1026" max="1026" width="14.7109375" style="344" customWidth="1"/>
    <col min="1027" max="1027" width="15.28515625" style="344" customWidth="1"/>
    <col min="1028" max="1028" width="14.85546875" style="344" customWidth="1"/>
    <col min="1029" max="1029" width="15.85546875" style="344" bestFit="1" customWidth="1"/>
    <col min="1030" max="1030" width="16.140625" style="344" bestFit="1" customWidth="1"/>
    <col min="1031" max="1031" width="15.7109375" style="344" customWidth="1"/>
    <col min="1032" max="1032" width="15.7109375" style="344" bestFit="1" customWidth="1"/>
    <col min="1033" max="1033" width="15.140625" style="344" customWidth="1"/>
    <col min="1034" max="1034" width="19.42578125" style="344" customWidth="1"/>
    <col min="1035" max="1035" width="20.5703125" style="344" customWidth="1"/>
    <col min="1036" max="1275" width="9.140625" style="344"/>
    <col min="1276" max="1276" width="91.140625" style="344" customWidth="1"/>
    <col min="1277" max="1277" width="9.140625" style="344"/>
    <col min="1278" max="1278" width="15.140625" style="344" customWidth="1"/>
    <col min="1279" max="1279" width="14" style="344" customWidth="1"/>
    <col min="1280" max="1280" width="15.5703125" style="344" customWidth="1"/>
    <col min="1281" max="1281" width="14" style="344" customWidth="1"/>
    <col min="1282" max="1282" width="14.7109375" style="344" customWidth="1"/>
    <col min="1283" max="1283" width="15.28515625" style="344" customWidth="1"/>
    <col min="1284" max="1284" width="14.85546875" style="344" customWidth="1"/>
    <col min="1285" max="1285" width="15.85546875" style="344" bestFit="1" customWidth="1"/>
    <col min="1286" max="1286" width="16.140625" style="344" bestFit="1" customWidth="1"/>
    <col min="1287" max="1287" width="15.7109375" style="344" customWidth="1"/>
    <col min="1288" max="1288" width="15.7109375" style="344" bestFit="1" customWidth="1"/>
    <col min="1289" max="1289" width="15.140625" style="344" customWidth="1"/>
    <col min="1290" max="1290" width="19.42578125" style="344" customWidth="1"/>
    <col min="1291" max="1291" width="20.5703125" style="344" customWidth="1"/>
    <col min="1292" max="1531" width="9.140625" style="344"/>
    <col min="1532" max="1532" width="91.140625" style="344" customWidth="1"/>
    <col min="1533" max="1533" width="9.140625" style="344"/>
    <col min="1534" max="1534" width="15.140625" style="344" customWidth="1"/>
    <col min="1535" max="1535" width="14" style="344" customWidth="1"/>
    <col min="1536" max="1536" width="15.5703125" style="344" customWidth="1"/>
    <col min="1537" max="1537" width="14" style="344" customWidth="1"/>
    <col min="1538" max="1538" width="14.7109375" style="344" customWidth="1"/>
    <col min="1539" max="1539" width="15.28515625" style="344" customWidth="1"/>
    <col min="1540" max="1540" width="14.85546875" style="344" customWidth="1"/>
    <col min="1541" max="1541" width="15.85546875" style="344" bestFit="1" customWidth="1"/>
    <col min="1542" max="1542" width="16.140625" style="344" bestFit="1" customWidth="1"/>
    <col min="1543" max="1543" width="15.7109375" style="344" customWidth="1"/>
    <col min="1544" max="1544" width="15.7109375" style="344" bestFit="1" customWidth="1"/>
    <col min="1545" max="1545" width="15.140625" style="344" customWidth="1"/>
    <col min="1546" max="1546" width="19.42578125" style="344" customWidth="1"/>
    <col min="1547" max="1547" width="20.5703125" style="344" customWidth="1"/>
    <col min="1548" max="1787" width="9.140625" style="344"/>
    <col min="1788" max="1788" width="91.140625" style="344" customWidth="1"/>
    <col min="1789" max="1789" width="9.140625" style="344"/>
    <col min="1790" max="1790" width="15.140625" style="344" customWidth="1"/>
    <col min="1791" max="1791" width="14" style="344" customWidth="1"/>
    <col min="1792" max="1792" width="15.5703125" style="344" customWidth="1"/>
    <col min="1793" max="1793" width="14" style="344" customWidth="1"/>
    <col min="1794" max="1794" width="14.7109375" style="344" customWidth="1"/>
    <col min="1795" max="1795" width="15.28515625" style="344" customWidth="1"/>
    <col min="1796" max="1796" width="14.85546875" style="344" customWidth="1"/>
    <col min="1797" max="1797" width="15.85546875" style="344" bestFit="1" customWidth="1"/>
    <col min="1798" max="1798" width="16.140625" style="344" bestFit="1" customWidth="1"/>
    <col min="1799" max="1799" width="15.7109375" style="344" customWidth="1"/>
    <col min="1800" max="1800" width="15.7109375" style="344" bestFit="1" customWidth="1"/>
    <col min="1801" max="1801" width="15.140625" style="344" customWidth="1"/>
    <col min="1802" max="1802" width="19.42578125" style="344" customWidth="1"/>
    <col min="1803" max="1803" width="20.5703125" style="344" customWidth="1"/>
    <col min="1804" max="2043" width="9.140625" style="344"/>
    <col min="2044" max="2044" width="91.140625" style="344" customWidth="1"/>
    <col min="2045" max="2045" width="9.140625" style="344"/>
    <col min="2046" max="2046" width="15.140625" style="344" customWidth="1"/>
    <col min="2047" max="2047" width="14" style="344" customWidth="1"/>
    <col min="2048" max="2048" width="15.5703125" style="344" customWidth="1"/>
    <col min="2049" max="2049" width="14" style="344" customWidth="1"/>
    <col min="2050" max="2050" width="14.7109375" style="344" customWidth="1"/>
    <col min="2051" max="2051" width="15.28515625" style="344" customWidth="1"/>
    <col min="2052" max="2052" width="14.85546875" style="344" customWidth="1"/>
    <col min="2053" max="2053" width="15.85546875" style="344" bestFit="1" customWidth="1"/>
    <col min="2054" max="2054" width="16.140625" style="344" bestFit="1" customWidth="1"/>
    <col min="2055" max="2055" width="15.7109375" style="344" customWidth="1"/>
    <col min="2056" max="2056" width="15.7109375" style="344" bestFit="1" customWidth="1"/>
    <col min="2057" max="2057" width="15.140625" style="344" customWidth="1"/>
    <col min="2058" max="2058" width="19.42578125" style="344" customWidth="1"/>
    <col min="2059" max="2059" width="20.5703125" style="344" customWidth="1"/>
    <col min="2060" max="2299" width="9.140625" style="344"/>
    <col min="2300" max="2300" width="91.140625" style="344" customWidth="1"/>
    <col min="2301" max="2301" width="9.140625" style="344"/>
    <col min="2302" max="2302" width="15.140625" style="344" customWidth="1"/>
    <col min="2303" max="2303" width="14" style="344" customWidth="1"/>
    <col min="2304" max="2304" width="15.5703125" style="344" customWidth="1"/>
    <col min="2305" max="2305" width="14" style="344" customWidth="1"/>
    <col min="2306" max="2306" width="14.7109375" style="344" customWidth="1"/>
    <col min="2307" max="2307" width="15.28515625" style="344" customWidth="1"/>
    <col min="2308" max="2308" width="14.85546875" style="344" customWidth="1"/>
    <col min="2309" max="2309" width="15.85546875" style="344" bestFit="1" customWidth="1"/>
    <col min="2310" max="2310" width="16.140625" style="344" bestFit="1" customWidth="1"/>
    <col min="2311" max="2311" width="15.7109375" style="344" customWidth="1"/>
    <col min="2312" max="2312" width="15.7109375" style="344" bestFit="1" customWidth="1"/>
    <col min="2313" max="2313" width="15.140625" style="344" customWidth="1"/>
    <col min="2314" max="2314" width="19.42578125" style="344" customWidth="1"/>
    <col min="2315" max="2315" width="20.5703125" style="344" customWidth="1"/>
    <col min="2316" max="2555" width="9.140625" style="344"/>
    <col min="2556" max="2556" width="91.140625" style="344" customWidth="1"/>
    <col min="2557" max="2557" width="9.140625" style="344"/>
    <col min="2558" max="2558" width="15.140625" style="344" customWidth="1"/>
    <col min="2559" max="2559" width="14" style="344" customWidth="1"/>
    <col min="2560" max="2560" width="15.5703125" style="344" customWidth="1"/>
    <col min="2561" max="2561" width="14" style="344" customWidth="1"/>
    <col min="2562" max="2562" width="14.7109375" style="344" customWidth="1"/>
    <col min="2563" max="2563" width="15.28515625" style="344" customWidth="1"/>
    <col min="2564" max="2564" width="14.85546875" style="344" customWidth="1"/>
    <col min="2565" max="2565" width="15.85546875" style="344" bestFit="1" customWidth="1"/>
    <col min="2566" max="2566" width="16.140625" style="344" bestFit="1" customWidth="1"/>
    <col min="2567" max="2567" width="15.7109375" style="344" customWidth="1"/>
    <col min="2568" max="2568" width="15.7109375" style="344" bestFit="1" customWidth="1"/>
    <col min="2569" max="2569" width="15.140625" style="344" customWidth="1"/>
    <col min="2570" max="2570" width="19.42578125" style="344" customWidth="1"/>
    <col min="2571" max="2571" width="20.5703125" style="344" customWidth="1"/>
    <col min="2572" max="2811" width="9.140625" style="344"/>
    <col min="2812" max="2812" width="91.140625" style="344" customWidth="1"/>
    <col min="2813" max="2813" width="9.140625" style="344"/>
    <col min="2814" max="2814" width="15.140625" style="344" customWidth="1"/>
    <col min="2815" max="2815" width="14" style="344" customWidth="1"/>
    <col min="2816" max="2816" width="15.5703125" style="344" customWidth="1"/>
    <col min="2817" max="2817" width="14" style="344" customWidth="1"/>
    <col min="2818" max="2818" width="14.7109375" style="344" customWidth="1"/>
    <col min="2819" max="2819" width="15.28515625" style="344" customWidth="1"/>
    <col min="2820" max="2820" width="14.85546875" style="344" customWidth="1"/>
    <col min="2821" max="2821" width="15.85546875" style="344" bestFit="1" customWidth="1"/>
    <col min="2822" max="2822" width="16.140625" style="344" bestFit="1" customWidth="1"/>
    <col min="2823" max="2823" width="15.7109375" style="344" customWidth="1"/>
    <col min="2824" max="2824" width="15.7109375" style="344" bestFit="1" customWidth="1"/>
    <col min="2825" max="2825" width="15.140625" style="344" customWidth="1"/>
    <col min="2826" max="2826" width="19.42578125" style="344" customWidth="1"/>
    <col min="2827" max="2827" width="20.5703125" style="344" customWidth="1"/>
    <col min="2828" max="3067" width="9.140625" style="344"/>
    <col min="3068" max="3068" width="91.140625" style="344" customWidth="1"/>
    <col min="3069" max="3069" width="9.140625" style="344"/>
    <col min="3070" max="3070" width="15.140625" style="344" customWidth="1"/>
    <col min="3071" max="3071" width="14" style="344" customWidth="1"/>
    <col min="3072" max="3072" width="15.5703125" style="344" customWidth="1"/>
    <col min="3073" max="3073" width="14" style="344" customWidth="1"/>
    <col min="3074" max="3074" width="14.7109375" style="344" customWidth="1"/>
    <col min="3075" max="3075" width="15.28515625" style="344" customWidth="1"/>
    <col min="3076" max="3076" width="14.85546875" style="344" customWidth="1"/>
    <col min="3077" max="3077" width="15.85546875" style="344" bestFit="1" customWidth="1"/>
    <col min="3078" max="3078" width="16.140625" style="344" bestFit="1" customWidth="1"/>
    <col min="3079" max="3079" width="15.7109375" style="344" customWidth="1"/>
    <col min="3080" max="3080" width="15.7109375" style="344" bestFit="1" customWidth="1"/>
    <col min="3081" max="3081" width="15.140625" style="344" customWidth="1"/>
    <col min="3082" max="3082" width="19.42578125" style="344" customWidth="1"/>
    <col min="3083" max="3083" width="20.5703125" style="344" customWidth="1"/>
    <col min="3084" max="3323" width="9.140625" style="344"/>
    <col min="3324" max="3324" width="91.140625" style="344" customWidth="1"/>
    <col min="3325" max="3325" width="9.140625" style="344"/>
    <col min="3326" max="3326" width="15.140625" style="344" customWidth="1"/>
    <col min="3327" max="3327" width="14" style="344" customWidth="1"/>
    <col min="3328" max="3328" width="15.5703125" style="344" customWidth="1"/>
    <col min="3329" max="3329" width="14" style="344" customWidth="1"/>
    <col min="3330" max="3330" width="14.7109375" style="344" customWidth="1"/>
    <col min="3331" max="3331" width="15.28515625" style="344" customWidth="1"/>
    <col min="3332" max="3332" width="14.85546875" style="344" customWidth="1"/>
    <col min="3333" max="3333" width="15.85546875" style="344" bestFit="1" customWidth="1"/>
    <col min="3334" max="3334" width="16.140625" style="344" bestFit="1" customWidth="1"/>
    <col min="3335" max="3335" width="15.7109375" style="344" customWidth="1"/>
    <col min="3336" max="3336" width="15.7109375" style="344" bestFit="1" customWidth="1"/>
    <col min="3337" max="3337" width="15.140625" style="344" customWidth="1"/>
    <col min="3338" max="3338" width="19.42578125" style="344" customWidth="1"/>
    <col min="3339" max="3339" width="20.5703125" style="344" customWidth="1"/>
    <col min="3340" max="3579" width="9.140625" style="344"/>
    <col min="3580" max="3580" width="91.140625" style="344" customWidth="1"/>
    <col min="3581" max="3581" width="9.140625" style="344"/>
    <col min="3582" max="3582" width="15.140625" style="344" customWidth="1"/>
    <col min="3583" max="3583" width="14" style="344" customWidth="1"/>
    <col min="3584" max="3584" width="15.5703125" style="344" customWidth="1"/>
    <col min="3585" max="3585" width="14" style="344" customWidth="1"/>
    <col min="3586" max="3586" width="14.7109375" style="344" customWidth="1"/>
    <col min="3587" max="3587" width="15.28515625" style="344" customWidth="1"/>
    <col min="3588" max="3588" width="14.85546875" style="344" customWidth="1"/>
    <col min="3589" max="3589" width="15.85546875" style="344" bestFit="1" customWidth="1"/>
    <col min="3590" max="3590" width="16.140625" style="344" bestFit="1" customWidth="1"/>
    <col min="3591" max="3591" width="15.7109375" style="344" customWidth="1"/>
    <col min="3592" max="3592" width="15.7109375" style="344" bestFit="1" customWidth="1"/>
    <col min="3593" max="3593" width="15.140625" style="344" customWidth="1"/>
    <col min="3594" max="3594" width="19.42578125" style="344" customWidth="1"/>
    <col min="3595" max="3595" width="20.5703125" style="344" customWidth="1"/>
    <col min="3596" max="3835" width="9.140625" style="344"/>
    <col min="3836" max="3836" width="91.140625" style="344" customWidth="1"/>
    <col min="3837" max="3837" width="9.140625" style="344"/>
    <col min="3838" max="3838" width="15.140625" style="344" customWidth="1"/>
    <col min="3839" max="3839" width="14" style="344" customWidth="1"/>
    <col min="3840" max="3840" width="15.5703125" style="344" customWidth="1"/>
    <col min="3841" max="3841" width="14" style="344" customWidth="1"/>
    <col min="3842" max="3842" width="14.7109375" style="344" customWidth="1"/>
    <col min="3843" max="3843" width="15.28515625" style="344" customWidth="1"/>
    <col min="3844" max="3844" width="14.85546875" style="344" customWidth="1"/>
    <col min="3845" max="3845" width="15.85546875" style="344" bestFit="1" customWidth="1"/>
    <col min="3846" max="3846" width="16.140625" style="344" bestFit="1" customWidth="1"/>
    <col min="3847" max="3847" width="15.7109375" style="344" customWidth="1"/>
    <col min="3848" max="3848" width="15.7109375" style="344" bestFit="1" customWidth="1"/>
    <col min="3849" max="3849" width="15.140625" style="344" customWidth="1"/>
    <col min="3850" max="3850" width="19.42578125" style="344" customWidth="1"/>
    <col min="3851" max="3851" width="20.5703125" style="344" customWidth="1"/>
    <col min="3852" max="4091" width="9.140625" style="344"/>
    <col min="4092" max="4092" width="91.140625" style="344" customWidth="1"/>
    <col min="4093" max="4093" width="9.140625" style="344"/>
    <col min="4094" max="4094" width="15.140625" style="344" customWidth="1"/>
    <col min="4095" max="4095" width="14" style="344" customWidth="1"/>
    <col min="4096" max="4096" width="15.5703125" style="344" customWidth="1"/>
    <col min="4097" max="4097" width="14" style="344" customWidth="1"/>
    <col min="4098" max="4098" width="14.7109375" style="344" customWidth="1"/>
    <col min="4099" max="4099" width="15.28515625" style="344" customWidth="1"/>
    <col min="4100" max="4100" width="14.85546875" style="344" customWidth="1"/>
    <col min="4101" max="4101" width="15.85546875" style="344" bestFit="1" customWidth="1"/>
    <col min="4102" max="4102" width="16.140625" style="344" bestFit="1" customWidth="1"/>
    <col min="4103" max="4103" width="15.7109375" style="344" customWidth="1"/>
    <col min="4104" max="4104" width="15.7109375" style="344" bestFit="1" customWidth="1"/>
    <col min="4105" max="4105" width="15.140625" style="344" customWidth="1"/>
    <col min="4106" max="4106" width="19.42578125" style="344" customWidth="1"/>
    <col min="4107" max="4107" width="20.5703125" style="344" customWidth="1"/>
    <col min="4108" max="4347" width="9.140625" style="344"/>
    <col min="4348" max="4348" width="91.140625" style="344" customWidth="1"/>
    <col min="4349" max="4349" width="9.140625" style="344"/>
    <col min="4350" max="4350" width="15.140625" style="344" customWidth="1"/>
    <col min="4351" max="4351" width="14" style="344" customWidth="1"/>
    <col min="4352" max="4352" width="15.5703125" style="344" customWidth="1"/>
    <col min="4353" max="4353" width="14" style="344" customWidth="1"/>
    <col min="4354" max="4354" width="14.7109375" style="344" customWidth="1"/>
    <col min="4355" max="4355" width="15.28515625" style="344" customWidth="1"/>
    <col min="4356" max="4356" width="14.85546875" style="344" customWidth="1"/>
    <col min="4357" max="4357" width="15.85546875" style="344" bestFit="1" customWidth="1"/>
    <col min="4358" max="4358" width="16.140625" style="344" bestFit="1" customWidth="1"/>
    <col min="4359" max="4359" width="15.7109375" style="344" customWidth="1"/>
    <col min="4360" max="4360" width="15.7109375" style="344" bestFit="1" customWidth="1"/>
    <col min="4361" max="4361" width="15.140625" style="344" customWidth="1"/>
    <col min="4362" max="4362" width="19.42578125" style="344" customWidth="1"/>
    <col min="4363" max="4363" width="20.5703125" style="344" customWidth="1"/>
    <col min="4364" max="4603" width="9.140625" style="344"/>
    <col min="4604" max="4604" width="91.140625" style="344" customWidth="1"/>
    <col min="4605" max="4605" width="9.140625" style="344"/>
    <col min="4606" max="4606" width="15.140625" style="344" customWidth="1"/>
    <col min="4607" max="4607" width="14" style="344" customWidth="1"/>
    <col min="4608" max="4608" width="15.5703125" style="344" customWidth="1"/>
    <col min="4609" max="4609" width="14" style="344" customWidth="1"/>
    <col min="4610" max="4610" width="14.7109375" style="344" customWidth="1"/>
    <col min="4611" max="4611" width="15.28515625" style="344" customWidth="1"/>
    <col min="4612" max="4612" width="14.85546875" style="344" customWidth="1"/>
    <col min="4613" max="4613" width="15.85546875" style="344" bestFit="1" customWidth="1"/>
    <col min="4614" max="4614" width="16.140625" style="344" bestFit="1" customWidth="1"/>
    <col min="4615" max="4615" width="15.7109375" style="344" customWidth="1"/>
    <col min="4616" max="4616" width="15.7109375" style="344" bestFit="1" customWidth="1"/>
    <col min="4617" max="4617" width="15.140625" style="344" customWidth="1"/>
    <col min="4618" max="4618" width="19.42578125" style="344" customWidth="1"/>
    <col min="4619" max="4619" width="20.5703125" style="344" customWidth="1"/>
    <col min="4620" max="4859" width="9.140625" style="344"/>
    <col min="4860" max="4860" width="91.140625" style="344" customWidth="1"/>
    <col min="4861" max="4861" width="9.140625" style="344"/>
    <col min="4862" max="4862" width="15.140625" style="344" customWidth="1"/>
    <col min="4863" max="4863" width="14" style="344" customWidth="1"/>
    <col min="4864" max="4864" width="15.5703125" style="344" customWidth="1"/>
    <col min="4865" max="4865" width="14" style="344" customWidth="1"/>
    <col min="4866" max="4866" width="14.7109375" style="344" customWidth="1"/>
    <col min="4867" max="4867" width="15.28515625" style="344" customWidth="1"/>
    <col min="4868" max="4868" width="14.85546875" style="344" customWidth="1"/>
    <col min="4869" max="4869" width="15.85546875" style="344" bestFit="1" customWidth="1"/>
    <col min="4870" max="4870" width="16.140625" style="344" bestFit="1" customWidth="1"/>
    <col min="4871" max="4871" width="15.7109375" style="344" customWidth="1"/>
    <col min="4872" max="4872" width="15.7109375" style="344" bestFit="1" customWidth="1"/>
    <col min="4873" max="4873" width="15.140625" style="344" customWidth="1"/>
    <col min="4874" max="4874" width="19.42578125" style="344" customWidth="1"/>
    <col min="4875" max="4875" width="20.5703125" style="344" customWidth="1"/>
    <col min="4876" max="5115" width="9.140625" style="344"/>
    <col min="5116" max="5116" width="91.140625" style="344" customWidth="1"/>
    <col min="5117" max="5117" width="9.140625" style="344"/>
    <col min="5118" max="5118" width="15.140625" style="344" customWidth="1"/>
    <col min="5119" max="5119" width="14" style="344" customWidth="1"/>
    <col min="5120" max="5120" width="15.5703125" style="344" customWidth="1"/>
    <col min="5121" max="5121" width="14" style="344" customWidth="1"/>
    <col min="5122" max="5122" width="14.7109375" style="344" customWidth="1"/>
    <col min="5123" max="5123" width="15.28515625" style="344" customWidth="1"/>
    <col min="5124" max="5124" width="14.85546875" style="344" customWidth="1"/>
    <col min="5125" max="5125" width="15.85546875" style="344" bestFit="1" customWidth="1"/>
    <col min="5126" max="5126" width="16.140625" style="344" bestFit="1" customWidth="1"/>
    <col min="5127" max="5127" width="15.7109375" style="344" customWidth="1"/>
    <col min="5128" max="5128" width="15.7109375" style="344" bestFit="1" customWidth="1"/>
    <col min="5129" max="5129" width="15.140625" style="344" customWidth="1"/>
    <col min="5130" max="5130" width="19.42578125" style="344" customWidth="1"/>
    <col min="5131" max="5131" width="20.5703125" style="344" customWidth="1"/>
    <col min="5132" max="5371" width="9.140625" style="344"/>
    <col min="5372" max="5372" width="91.140625" style="344" customWidth="1"/>
    <col min="5373" max="5373" width="9.140625" style="344"/>
    <col min="5374" max="5374" width="15.140625" style="344" customWidth="1"/>
    <col min="5375" max="5375" width="14" style="344" customWidth="1"/>
    <col min="5376" max="5376" width="15.5703125" style="344" customWidth="1"/>
    <col min="5377" max="5377" width="14" style="344" customWidth="1"/>
    <col min="5378" max="5378" width="14.7109375" style="344" customWidth="1"/>
    <col min="5379" max="5379" width="15.28515625" style="344" customWidth="1"/>
    <col min="5380" max="5380" width="14.85546875" style="344" customWidth="1"/>
    <col min="5381" max="5381" width="15.85546875" style="344" bestFit="1" customWidth="1"/>
    <col min="5382" max="5382" width="16.140625" style="344" bestFit="1" customWidth="1"/>
    <col min="5383" max="5383" width="15.7109375" style="344" customWidth="1"/>
    <col min="5384" max="5384" width="15.7109375" style="344" bestFit="1" customWidth="1"/>
    <col min="5385" max="5385" width="15.140625" style="344" customWidth="1"/>
    <col min="5386" max="5386" width="19.42578125" style="344" customWidth="1"/>
    <col min="5387" max="5387" width="20.5703125" style="344" customWidth="1"/>
    <col min="5388" max="5627" width="9.140625" style="344"/>
    <col min="5628" max="5628" width="91.140625" style="344" customWidth="1"/>
    <col min="5629" max="5629" width="9.140625" style="344"/>
    <col min="5630" max="5630" width="15.140625" style="344" customWidth="1"/>
    <col min="5631" max="5631" width="14" style="344" customWidth="1"/>
    <col min="5632" max="5632" width="15.5703125" style="344" customWidth="1"/>
    <col min="5633" max="5633" width="14" style="344" customWidth="1"/>
    <col min="5634" max="5634" width="14.7109375" style="344" customWidth="1"/>
    <col min="5635" max="5635" width="15.28515625" style="344" customWidth="1"/>
    <col min="5636" max="5636" width="14.85546875" style="344" customWidth="1"/>
    <col min="5637" max="5637" width="15.85546875" style="344" bestFit="1" customWidth="1"/>
    <col min="5638" max="5638" width="16.140625" style="344" bestFit="1" customWidth="1"/>
    <col min="5639" max="5639" width="15.7109375" style="344" customWidth="1"/>
    <col min="5640" max="5640" width="15.7109375" style="344" bestFit="1" customWidth="1"/>
    <col min="5641" max="5641" width="15.140625" style="344" customWidth="1"/>
    <col min="5642" max="5642" width="19.42578125" style="344" customWidth="1"/>
    <col min="5643" max="5643" width="20.5703125" style="344" customWidth="1"/>
    <col min="5644" max="5883" width="9.140625" style="344"/>
    <col min="5884" max="5884" width="91.140625" style="344" customWidth="1"/>
    <col min="5885" max="5885" width="9.140625" style="344"/>
    <col min="5886" max="5886" width="15.140625" style="344" customWidth="1"/>
    <col min="5887" max="5887" width="14" style="344" customWidth="1"/>
    <col min="5888" max="5888" width="15.5703125" style="344" customWidth="1"/>
    <col min="5889" max="5889" width="14" style="344" customWidth="1"/>
    <col min="5890" max="5890" width="14.7109375" style="344" customWidth="1"/>
    <col min="5891" max="5891" width="15.28515625" style="344" customWidth="1"/>
    <col min="5892" max="5892" width="14.85546875" style="344" customWidth="1"/>
    <col min="5893" max="5893" width="15.85546875" style="344" bestFit="1" customWidth="1"/>
    <col min="5894" max="5894" width="16.140625" style="344" bestFit="1" customWidth="1"/>
    <col min="5895" max="5895" width="15.7109375" style="344" customWidth="1"/>
    <col min="5896" max="5896" width="15.7109375" style="344" bestFit="1" customWidth="1"/>
    <col min="5897" max="5897" width="15.140625" style="344" customWidth="1"/>
    <col min="5898" max="5898" width="19.42578125" style="344" customWidth="1"/>
    <col min="5899" max="5899" width="20.5703125" style="344" customWidth="1"/>
    <col min="5900" max="6139" width="9.140625" style="344"/>
    <col min="6140" max="6140" width="91.140625" style="344" customWidth="1"/>
    <col min="6141" max="6141" width="9.140625" style="344"/>
    <col min="6142" max="6142" width="15.140625" style="344" customWidth="1"/>
    <col min="6143" max="6143" width="14" style="344" customWidth="1"/>
    <col min="6144" max="6144" width="15.5703125" style="344" customWidth="1"/>
    <col min="6145" max="6145" width="14" style="344" customWidth="1"/>
    <col min="6146" max="6146" width="14.7109375" style="344" customWidth="1"/>
    <col min="6147" max="6147" width="15.28515625" style="344" customWidth="1"/>
    <col min="6148" max="6148" width="14.85546875" style="344" customWidth="1"/>
    <col min="6149" max="6149" width="15.85546875" style="344" bestFit="1" customWidth="1"/>
    <col min="6150" max="6150" width="16.140625" style="344" bestFit="1" customWidth="1"/>
    <col min="6151" max="6151" width="15.7109375" style="344" customWidth="1"/>
    <col min="6152" max="6152" width="15.7109375" style="344" bestFit="1" customWidth="1"/>
    <col min="6153" max="6153" width="15.140625" style="344" customWidth="1"/>
    <col min="6154" max="6154" width="19.42578125" style="344" customWidth="1"/>
    <col min="6155" max="6155" width="20.5703125" style="344" customWidth="1"/>
    <col min="6156" max="6395" width="9.140625" style="344"/>
    <col min="6396" max="6396" width="91.140625" style="344" customWidth="1"/>
    <col min="6397" max="6397" width="9.140625" style="344"/>
    <col min="6398" max="6398" width="15.140625" style="344" customWidth="1"/>
    <col min="6399" max="6399" width="14" style="344" customWidth="1"/>
    <col min="6400" max="6400" width="15.5703125" style="344" customWidth="1"/>
    <col min="6401" max="6401" width="14" style="344" customWidth="1"/>
    <col min="6402" max="6402" width="14.7109375" style="344" customWidth="1"/>
    <col min="6403" max="6403" width="15.28515625" style="344" customWidth="1"/>
    <col min="6404" max="6404" width="14.85546875" style="344" customWidth="1"/>
    <col min="6405" max="6405" width="15.85546875" style="344" bestFit="1" customWidth="1"/>
    <col min="6406" max="6406" width="16.140625" style="344" bestFit="1" customWidth="1"/>
    <col min="6407" max="6407" width="15.7109375" style="344" customWidth="1"/>
    <col min="6408" max="6408" width="15.7109375" style="344" bestFit="1" customWidth="1"/>
    <col min="6409" max="6409" width="15.140625" style="344" customWidth="1"/>
    <col min="6410" max="6410" width="19.42578125" style="344" customWidth="1"/>
    <col min="6411" max="6411" width="20.5703125" style="344" customWidth="1"/>
    <col min="6412" max="6651" width="9.140625" style="344"/>
    <col min="6652" max="6652" width="91.140625" style="344" customWidth="1"/>
    <col min="6653" max="6653" width="9.140625" style="344"/>
    <col min="6654" max="6654" width="15.140625" style="344" customWidth="1"/>
    <col min="6655" max="6655" width="14" style="344" customWidth="1"/>
    <col min="6656" max="6656" width="15.5703125" style="344" customWidth="1"/>
    <col min="6657" max="6657" width="14" style="344" customWidth="1"/>
    <col min="6658" max="6658" width="14.7109375" style="344" customWidth="1"/>
    <col min="6659" max="6659" width="15.28515625" style="344" customWidth="1"/>
    <col min="6660" max="6660" width="14.85546875" style="344" customWidth="1"/>
    <col min="6661" max="6661" width="15.85546875" style="344" bestFit="1" customWidth="1"/>
    <col min="6662" max="6662" width="16.140625" style="344" bestFit="1" customWidth="1"/>
    <col min="6663" max="6663" width="15.7109375" style="344" customWidth="1"/>
    <col min="6664" max="6664" width="15.7109375" style="344" bestFit="1" customWidth="1"/>
    <col min="6665" max="6665" width="15.140625" style="344" customWidth="1"/>
    <col min="6666" max="6666" width="19.42578125" style="344" customWidth="1"/>
    <col min="6667" max="6667" width="20.5703125" style="344" customWidth="1"/>
    <col min="6668" max="6907" width="9.140625" style="344"/>
    <col min="6908" max="6908" width="91.140625" style="344" customWidth="1"/>
    <col min="6909" max="6909" width="9.140625" style="344"/>
    <col min="6910" max="6910" width="15.140625" style="344" customWidth="1"/>
    <col min="6911" max="6911" width="14" style="344" customWidth="1"/>
    <col min="6912" max="6912" width="15.5703125" style="344" customWidth="1"/>
    <col min="6913" max="6913" width="14" style="344" customWidth="1"/>
    <col min="6914" max="6914" width="14.7109375" style="344" customWidth="1"/>
    <col min="6915" max="6915" width="15.28515625" style="344" customWidth="1"/>
    <col min="6916" max="6916" width="14.85546875" style="344" customWidth="1"/>
    <col min="6917" max="6917" width="15.85546875" style="344" bestFit="1" customWidth="1"/>
    <col min="6918" max="6918" width="16.140625" style="344" bestFit="1" customWidth="1"/>
    <col min="6919" max="6919" width="15.7109375" style="344" customWidth="1"/>
    <col min="6920" max="6920" width="15.7109375" style="344" bestFit="1" customWidth="1"/>
    <col min="6921" max="6921" width="15.140625" style="344" customWidth="1"/>
    <col min="6922" max="6922" width="19.42578125" style="344" customWidth="1"/>
    <col min="6923" max="6923" width="20.5703125" style="344" customWidth="1"/>
    <col min="6924" max="7163" width="9.140625" style="344"/>
    <col min="7164" max="7164" width="91.140625" style="344" customWidth="1"/>
    <col min="7165" max="7165" width="9.140625" style="344"/>
    <col min="7166" max="7166" width="15.140625" style="344" customWidth="1"/>
    <col min="7167" max="7167" width="14" style="344" customWidth="1"/>
    <col min="7168" max="7168" width="15.5703125" style="344" customWidth="1"/>
    <col min="7169" max="7169" width="14" style="344" customWidth="1"/>
    <col min="7170" max="7170" width="14.7109375" style="344" customWidth="1"/>
    <col min="7171" max="7171" width="15.28515625" style="344" customWidth="1"/>
    <col min="7172" max="7172" width="14.85546875" style="344" customWidth="1"/>
    <col min="7173" max="7173" width="15.85546875" style="344" bestFit="1" customWidth="1"/>
    <col min="7174" max="7174" width="16.140625" style="344" bestFit="1" customWidth="1"/>
    <col min="7175" max="7175" width="15.7109375" style="344" customWidth="1"/>
    <col min="7176" max="7176" width="15.7109375" style="344" bestFit="1" customWidth="1"/>
    <col min="7177" max="7177" width="15.140625" style="344" customWidth="1"/>
    <col min="7178" max="7178" width="19.42578125" style="344" customWidth="1"/>
    <col min="7179" max="7179" width="20.5703125" style="344" customWidth="1"/>
    <col min="7180" max="7419" width="9.140625" style="344"/>
    <col min="7420" max="7420" width="91.140625" style="344" customWidth="1"/>
    <col min="7421" max="7421" width="9.140625" style="344"/>
    <col min="7422" max="7422" width="15.140625" style="344" customWidth="1"/>
    <col min="7423" max="7423" width="14" style="344" customWidth="1"/>
    <col min="7424" max="7424" width="15.5703125" style="344" customWidth="1"/>
    <col min="7425" max="7425" width="14" style="344" customWidth="1"/>
    <col min="7426" max="7426" width="14.7109375" style="344" customWidth="1"/>
    <col min="7427" max="7427" width="15.28515625" style="344" customWidth="1"/>
    <col min="7428" max="7428" width="14.85546875" style="344" customWidth="1"/>
    <col min="7429" max="7429" width="15.85546875" style="344" bestFit="1" customWidth="1"/>
    <col min="7430" max="7430" width="16.140625" style="344" bestFit="1" customWidth="1"/>
    <col min="7431" max="7431" width="15.7109375" style="344" customWidth="1"/>
    <col min="7432" max="7432" width="15.7109375" style="344" bestFit="1" customWidth="1"/>
    <col min="7433" max="7433" width="15.140625" style="344" customWidth="1"/>
    <col min="7434" max="7434" width="19.42578125" style="344" customWidth="1"/>
    <col min="7435" max="7435" width="20.5703125" style="344" customWidth="1"/>
    <col min="7436" max="7675" width="9.140625" style="344"/>
    <col min="7676" max="7676" width="91.140625" style="344" customWidth="1"/>
    <col min="7677" max="7677" width="9.140625" style="344"/>
    <col min="7678" max="7678" width="15.140625" style="344" customWidth="1"/>
    <col min="7679" max="7679" width="14" style="344" customWidth="1"/>
    <col min="7680" max="7680" width="15.5703125" style="344" customWidth="1"/>
    <col min="7681" max="7681" width="14" style="344" customWidth="1"/>
    <col min="7682" max="7682" width="14.7109375" style="344" customWidth="1"/>
    <col min="7683" max="7683" width="15.28515625" style="344" customWidth="1"/>
    <col min="7684" max="7684" width="14.85546875" style="344" customWidth="1"/>
    <col min="7685" max="7685" width="15.85546875" style="344" bestFit="1" customWidth="1"/>
    <col min="7686" max="7686" width="16.140625" style="344" bestFit="1" customWidth="1"/>
    <col min="7687" max="7687" width="15.7109375" style="344" customWidth="1"/>
    <col min="7688" max="7688" width="15.7109375" style="344" bestFit="1" customWidth="1"/>
    <col min="7689" max="7689" width="15.140625" style="344" customWidth="1"/>
    <col min="7690" max="7690" width="19.42578125" style="344" customWidth="1"/>
    <col min="7691" max="7691" width="20.5703125" style="344" customWidth="1"/>
    <col min="7692" max="7931" width="9.140625" style="344"/>
    <col min="7932" max="7932" width="91.140625" style="344" customWidth="1"/>
    <col min="7933" max="7933" width="9.140625" style="344"/>
    <col min="7934" max="7934" width="15.140625" style="344" customWidth="1"/>
    <col min="7935" max="7935" width="14" style="344" customWidth="1"/>
    <col min="7936" max="7936" width="15.5703125" style="344" customWidth="1"/>
    <col min="7937" max="7937" width="14" style="344" customWidth="1"/>
    <col min="7938" max="7938" width="14.7109375" style="344" customWidth="1"/>
    <col min="7939" max="7939" width="15.28515625" style="344" customWidth="1"/>
    <col min="7940" max="7940" width="14.85546875" style="344" customWidth="1"/>
    <col min="7941" max="7941" width="15.85546875" style="344" bestFit="1" customWidth="1"/>
    <col min="7942" max="7942" width="16.140625" style="344" bestFit="1" customWidth="1"/>
    <col min="7943" max="7943" width="15.7109375" style="344" customWidth="1"/>
    <col min="7944" max="7944" width="15.7109375" style="344" bestFit="1" customWidth="1"/>
    <col min="7945" max="7945" width="15.140625" style="344" customWidth="1"/>
    <col min="7946" max="7946" width="19.42578125" style="344" customWidth="1"/>
    <col min="7947" max="7947" width="20.5703125" style="344" customWidth="1"/>
    <col min="7948" max="8187" width="9.140625" style="344"/>
    <col min="8188" max="8188" width="91.140625" style="344" customWidth="1"/>
    <col min="8189" max="8189" width="9.140625" style="344"/>
    <col min="8190" max="8190" width="15.140625" style="344" customWidth="1"/>
    <col min="8191" max="8191" width="14" style="344" customWidth="1"/>
    <col min="8192" max="8192" width="15.5703125" style="344" customWidth="1"/>
    <col min="8193" max="8193" width="14" style="344" customWidth="1"/>
    <col min="8194" max="8194" width="14.7109375" style="344" customWidth="1"/>
    <col min="8195" max="8195" width="15.28515625" style="344" customWidth="1"/>
    <col min="8196" max="8196" width="14.85546875" style="344" customWidth="1"/>
    <col min="8197" max="8197" width="15.85546875" style="344" bestFit="1" customWidth="1"/>
    <col min="8198" max="8198" width="16.140625" style="344" bestFit="1" customWidth="1"/>
    <col min="8199" max="8199" width="15.7109375" style="344" customWidth="1"/>
    <col min="8200" max="8200" width="15.7109375" style="344" bestFit="1" customWidth="1"/>
    <col min="8201" max="8201" width="15.140625" style="344" customWidth="1"/>
    <col min="8202" max="8202" width="19.42578125" style="344" customWidth="1"/>
    <col min="8203" max="8203" width="20.5703125" style="344" customWidth="1"/>
    <col min="8204" max="8443" width="9.140625" style="344"/>
    <col min="8444" max="8444" width="91.140625" style="344" customWidth="1"/>
    <col min="8445" max="8445" width="9.140625" style="344"/>
    <col min="8446" max="8446" width="15.140625" style="344" customWidth="1"/>
    <col min="8447" max="8447" width="14" style="344" customWidth="1"/>
    <col min="8448" max="8448" width="15.5703125" style="344" customWidth="1"/>
    <col min="8449" max="8449" width="14" style="344" customWidth="1"/>
    <col min="8450" max="8450" width="14.7109375" style="344" customWidth="1"/>
    <col min="8451" max="8451" width="15.28515625" style="344" customWidth="1"/>
    <col min="8452" max="8452" width="14.85546875" style="344" customWidth="1"/>
    <col min="8453" max="8453" width="15.85546875" style="344" bestFit="1" customWidth="1"/>
    <col min="8454" max="8454" width="16.140625" style="344" bestFit="1" customWidth="1"/>
    <col min="8455" max="8455" width="15.7109375" style="344" customWidth="1"/>
    <col min="8456" max="8456" width="15.7109375" style="344" bestFit="1" customWidth="1"/>
    <col min="8457" max="8457" width="15.140625" style="344" customWidth="1"/>
    <col min="8458" max="8458" width="19.42578125" style="344" customWidth="1"/>
    <col min="8459" max="8459" width="20.5703125" style="344" customWidth="1"/>
    <col min="8460" max="8699" width="9.140625" style="344"/>
    <col min="8700" max="8700" width="91.140625" style="344" customWidth="1"/>
    <col min="8701" max="8701" width="9.140625" style="344"/>
    <col min="8702" max="8702" width="15.140625" style="344" customWidth="1"/>
    <col min="8703" max="8703" width="14" style="344" customWidth="1"/>
    <col min="8704" max="8704" width="15.5703125" style="344" customWidth="1"/>
    <col min="8705" max="8705" width="14" style="344" customWidth="1"/>
    <col min="8706" max="8706" width="14.7109375" style="344" customWidth="1"/>
    <col min="8707" max="8707" width="15.28515625" style="344" customWidth="1"/>
    <col min="8708" max="8708" width="14.85546875" style="344" customWidth="1"/>
    <col min="8709" max="8709" width="15.85546875" style="344" bestFit="1" customWidth="1"/>
    <col min="8710" max="8710" width="16.140625" style="344" bestFit="1" customWidth="1"/>
    <col min="8711" max="8711" width="15.7109375" style="344" customWidth="1"/>
    <col min="8712" max="8712" width="15.7109375" style="344" bestFit="1" customWidth="1"/>
    <col min="8713" max="8713" width="15.140625" style="344" customWidth="1"/>
    <col min="8714" max="8714" width="19.42578125" style="344" customWidth="1"/>
    <col min="8715" max="8715" width="20.5703125" style="344" customWidth="1"/>
    <col min="8716" max="8955" width="9.140625" style="344"/>
    <col min="8956" max="8956" width="91.140625" style="344" customWidth="1"/>
    <col min="8957" max="8957" width="9.140625" style="344"/>
    <col min="8958" max="8958" width="15.140625" style="344" customWidth="1"/>
    <col min="8959" max="8959" width="14" style="344" customWidth="1"/>
    <col min="8960" max="8960" width="15.5703125" style="344" customWidth="1"/>
    <col min="8961" max="8961" width="14" style="344" customWidth="1"/>
    <col min="8962" max="8962" width="14.7109375" style="344" customWidth="1"/>
    <col min="8963" max="8963" width="15.28515625" style="344" customWidth="1"/>
    <col min="8964" max="8964" width="14.85546875" style="344" customWidth="1"/>
    <col min="8965" max="8965" width="15.85546875" style="344" bestFit="1" customWidth="1"/>
    <col min="8966" max="8966" width="16.140625" style="344" bestFit="1" customWidth="1"/>
    <col min="8967" max="8967" width="15.7109375" style="344" customWidth="1"/>
    <col min="8968" max="8968" width="15.7109375" style="344" bestFit="1" customWidth="1"/>
    <col min="8969" max="8969" width="15.140625" style="344" customWidth="1"/>
    <col min="8970" max="8970" width="19.42578125" style="344" customWidth="1"/>
    <col min="8971" max="8971" width="20.5703125" style="344" customWidth="1"/>
    <col min="8972" max="9211" width="9.140625" style="344"/>
    <col min="9212" max="9212" width="91.140625" style="344" customWidth="1"/>
    <col min="9213" max="9213" width="9.140625" style="344"/>
    <col min="9214" max="9214" width="15.140625" style="344" customWidth="1"/>
    <col min="9215" max="9215" width="14" style="344" customWidth="1"/>
    <col min="9216" max="9216" width="15.5703125" style="344" customWidth="1"/>
    <col min="9217" max="9217" width="14" style="344" customWidth="1"/>
    <col min="9218" max="9218" width="14.7109375" style="344" customWidth="1"/>
    <col min="9219" max="9219" width="15.28515625" style="344" customWidth="1"/>
    <col min="9220" max="9220" width="14.85546875" style="344" customWidth="1"/>
    <col min="9221" max="9221" width="15.85546875" style="344" bestFit="1" customWidth="1"/>
    <col min="9222" max="9222" width="16.140625" style="344" bestFit="1" customWidth="1"/>
    <col min="9223" max="9223" width="15.7109375" style="344" customWidth="1"/>
    <col min="9224" max="9224" width="15.7109375" style="344" bestFit="1" customWidth="1"/>
    <col min="9225" max="9225" width="15.140625" style="344" customWidth="1"/>
    <col min="9226" max="9226" width="19.42578125" style="344" customWidth="1"/>
    <col min="9227" max="9227" width="20.5703125" style="344" customWidth="1"/>
    <col min="9228" max="9467" width="9.140625" style="344"/>
    <col min="9468" max="9468" width="91.140625" style="344" customWidth="1"/>
    <col min="9469" max="9469" width="9.140625" style="344"/>
    <col min="9470" max="9470" width="15.140625" style="344" customWidth="1"/>
    <col min="9471" max="9471" width="14" style="344" customWidth="1"/>
    <col min="9472" max="9472" width="15.5703125" style="344" customWidth="1"/>
    <col min="9473" max="9473" width="14" style="344" customWidth="1"/>
    <col min="9474" max="9474" width="14.7109375" style="344" customWidth="1"/>
    <col min="9475" max="9475" width="15.28515625" style="344" customWidth="1"/>
    <col min="9476" max="9476" width="14.85546875" style="344" customWidth="1"/>
    <col min="9477" max="9477" width="15.85546875" style="344" bestFit="1" customWidth="1"/>
    <col min="9478" max="9478" width="16.140625" style="344" bestFit="1" customWidth="1"/>
    <col min="9479" max="9479" width="15.7109375" style="344" customWidth="1"/>
    <col min="9480" max="9480" width="15.7109375" style="344" bestFit="1" customWidth="1"/>
    <col min="9481" max="9481" width="15.140625" style="344" customWidth="1"/>
    <col min="9482" max="9482" width="19.42578125" style="344" customWidth="1"/>
    <col min="9483" max="9483" width="20.5703125" style="344" customWidth="1"/>
    <col min="9484" max="9723" width="9.140625" style="344"/>
    <col min="9724" max="9724" width="91.140625" style="344" customWidth="1"/>
    <col min="9725" max="9725" width="9.140625" style="344"/>
    <col min="9726" max="9726" width="15.140625" style="344" customWidth="1"/>
    <col min="9727" max="9727" width="14" style="344" customWidth="1"/>
    <col min="9728" max="9728" width="15.5703125" style="344" customWidth="1"/>
    <col min="9729" max="9729" width="14" style="344" customWidth="1"/>
    <col min="9730" max="9730" width="14.7109375" style="344" customWidth="1"/>
    <col min="9731" max="9731" width="15.28515625" style="344" customWidth="1"/>
    <col min="9732" max="9732" width="14.85546875" style="344" customWidth="1"/>
    <col min="9733" max="9733" width="15.85546875" style="344" bestFit="1" customWidth="1"/>
    <col min="9734" max="9734" width="16.140625" style="344" bestFit="1" customWidth="1"/>
    <col min="9735" max="9735" width="15.7109375" style="344" customWidth="1"/>
    <col min="9736" max="9736" width="15.7109375" style="344" bestFit="1" customWidth="1"/>
    <col min="9737" max="9737" width="15.140625" style="344" customWidth="1"/>
    <col min="9738" max="9738" width="19.42578125" style="344" customWidth="1"/>
    <col min="9739" max="9739" width="20.5703125" style="344" customWidth="1"/>
    <col min="9740" max="9979" width="9.140625" style="344"/>
    <col min="9980" max="9980" width="91.140625" style="344" customWidth="1"/>
    <col min="9981" max="9981" width="9.140625" style="344"/>
    <col min="9982" max="9982" width="15.140625" style="344" customWidth="1"/>
    <col min="9983" max="9983" width="14" style="344" customWidth="1"/>
    <col min="9984" max="9984" width="15.5703125" style="344" customWidth="1"/>
    <col min="9985" max="9985" width="14" style="344" customWidth="1"/>
    <col min="9986" max="9986" width="14.7109375" style="344" customWidth="1"/>
    <col min="9987" max="9987" width="15.28515625" style="344" customWidth="1"/>
    <col min="9988" max="9988" width="14.85546875" style="344" customWidth="1"/>
    <col min="9989" max="9989" width="15.85546875" style="344" bestFit="1" customWidth="1"/>
    <col min="9990" max="9990" width="16.140625" style="344" bestFit="1" customWidth="1"/>
    <col min="9991" max="9991" width="15.7109375" style="344" customWidth="1"/>
    <col min="9992" max="9992" width="15.7109375" style="344" bestFit="1" customWidth="1"/>
    <col min="9993" max="9993" width="15.140625" style="344" customWidth="1"/>
    <col min="9994" max="9994" width="19.42578125" style="344" customWidth="1"/>
    <col min="9995" max="9995" width="20.5703125" style="344" customWidth="1"/>
    <col min="9996" max="10235" width="9.140625" style="344"/>
    <col min="10236" max="10236" width="91.140625" style="344" customWidth="1"/>
    <col min="10237" max="10237" width="9.140625" style="344"/>
    <col min="10238" max="10238" width="15.140625" style="344" customWidth="1"/>
    <col min="10239" max="10239" width="14" style="344" customWidth="1"/>
    <col min="10240" max="10240" width="15.5703125" style="344" customWidth="1"/>
    <col min="10241" max="10241" width="14" style="344" customWidth="1"/>
    <col min="10242" max="10242" width="14.7109375" style="344" customWidth="1"/>
    <col min="10243" max="10243" width="15.28515625" style="344" customWidth="1"/>
    <col min="10244" max="10244" width="14.85546875" style="344" customWidth="1"/>
    <col min="10245" max="10245" width="15.85546875" style="344" bestFit="1" customWidth="1"/>
    <col min="10246" max="10246" width="16.140625" style="344" bestFit="1" customWidth="1"/>
    <col min="10247" max="10247" width="15.7109375" style="344" customWidth="1"/>
    <col min="10248" max="10248" width="15.7109375" style="344" bestFit="1" customWidth="1"/>
    <col min="10249" max="10249" width="15.140625" style="344" customWidth="1"/>
    <col min="10250" max="10250" width="19.42578125" style="344" customWidth="1"/>
    <col min="10251" max="10251" width="20.5703125" style="344" customWidth="1"/>
    <col min="10252" max="10491" width="9.140625" style="344"/>
    <col min="10492" max="10492" width="91.140625" style="344" customWidth="1"/>
    <col min="10493" max="10493" width="9.140625" style="344"/>
    <col min="10494" max="10494" width="15.140625" style="344" customWidth="1"/>
    <col min="10495" max="10495" width="14" style="344" customWidth="1"/>
    <col min="10496" max="10496" width="15.5703125" style="344" customWidth="1"/>
    <col min="10497" max="10497" width="14" style="344" customWidth="1"/>
    <col min="10498" max="10498" width="14.7109375" style="344" customWidth="1"/>
    <col min="10499" max="10499" width="15.28515625" style="344" customWidth="1"/>
    <col min="10500" max="10500" width="14.85546875" style="344" customWidth="1"/>
    <col min="10501" max="10501" width="15.85546875" style="344" bestFit="1" customWidth="1"/>
    <col min="10502" max="10502" width="16.140625" style="344" bestFit="1" customWidth="1"/>
    <col min="10503" max="10503" width="15.7109375" style="344" customWidth="1"/>
    <col min="10504" max="10504" width="15.7109375" style="344" bestFit="1" customWidth="1"/>
    <col min="10505" max="10505" width="15.140625" style="344" customWidth="1"/>
    <col min="10506" max="10506" width="19.42578125" style="344" customWidth="1"/>
    <col min="10507" max="10507" width="20.5703125" style="344" customWidth="1"/>
    <col min="10508" max="10747" width="9.140625" style="344"/>
    <col min="10748" max="10748" width="91.140625" style="344" customWidth="1"/>
    <col min="10749" max="10749" width="9.140625" style="344"/>
    <col min="10750" max="10750" width="15.140625" style="344" customWidth="1"/>
    <col min="10751" max="10751" width="14" style="344" customWidth="1"/>
    <col min="10752" max="10752" width="15.5703125" style="344" customWidth="1"/>
    <col min="10753" max="10753" width="14" style="344" customWidth="1"/>
    <col min="10754" max="10754" width="14.7109375" style="344" customWidth="1"/>
    <col min="10755" max="10755" width="15.28515625" style="344" customWidth="1"/>
    <col min="10756" max="10756" width="14.85546875" style="344" customWidth="1"/>
    <col min="10757" max="10757" width="15.85546875" style="344" bestFit="1" customWidth="1"/>
    <col min="10758" max="10758" width="16.140625" style="344" bestFit="1" customWidth="1"/>
    <col min="10759" max="10759" width="15.7109375" style="344" customWidth="1"/>
    <col min="10760" max="10760" width="15.7109375" style="344" bestFit="1" customWidth="1"/>
    <col min="10761" max="10761" width="15.140625" style="344" customWidth="1"/>
    <col min="10762" max="10762" width="19.42578125" style="344" customWidth="1"/>
    <col min="10763" max="10763" width="20.5703125" style="344" customWidth="1"/>
    <col min="10764" max="11003" width="9.140625" style="344"/>
    <col min="11004" max="11004" width="91.140625" style="344" customWidth="1"/>
    <col min="11005" max="11005" width="9.140625" style="344"/>
    <col min="11006" max="11006" width="15.140625" style="344" customWidth="1"/>
    <col min="11007" max="11007" width="14" style="344" customWidth="1"/>
    <col min="11008" max="11008" width="15.5703125" style="344" customWidth="1"/>
    <col min="11009" max="11009" width="14" style="344" customWidth="1"/>
    <col min="11010" max="11010" width="14.7109375" style="344" customWidth="1"/>
    <col min="11011" max="11011" width="15.28515625" style="344" customWidth="1"/>
    <col min="11012" max="11012" width="14.85546875" style="344" customWidth="1"/>
    <col min="11013" max="11013" width="15.85546875" style="344" bestFit="1" customWidth="1"/>
    <col min="11014" max="11014" width="16.140625" style="344" bestFit="1" customWidth="1"/>
    <col min="11015" max="11015" width="15.7109375" style="344" customWidth="1"/>
    <col min="11016" max="11016" width="15.7109375" style="344" bestFit="1" customWidth="1"/>
    <col min="11017" max="11017" width="15.140625" style="344" customWidth="1"/>
    <col min="11018" max="11018" width="19.42578125" style="344" customWidth="1"/>
    <col min="11019" max="11019" width="20.5703125" style="344" customWidth="1"/>
    <col min="11020" max="11259" width="9.140625" style="344"/>
    <col min="11260" max="11260" width="91.140625" style="344" customWidth="1"/>
    <col min="11261" max="11261" width="9.140625" style="344"/>
    <col min="11262" max="11262" width="15.140625" style="344" customWidth="1"/>
    <col min="11263" max="11263" width="14" style="344" customWidth="1"/>
    <col min="11264" max="11264" width="15.5703125" style="344" customWidth="1"/>
    <col min="11265" max="11265" width="14" style="344" customWidth="1"/>
    <col min="11266" max="11266" width="14.7109375" style="344" customWidth="1"/>
    <col min="11267" max="11267" width="15.28515625" style="344" customWidth="1"/>
    <col min="11268" max="11268" width="14.85546875" style="344" customWidth="1"/>
    <col min="11269" max="11269" width="15.85546875" style="344" bestFit="1" customWidth="1"/>
    <col min="11270" max="11270" width="16.140625" style="344" bestFit="1" customWidth="1"/>
    <col min="11271" max="11271" width="15.7109375" style="344" customWidth="1"/>
    <col min="11272" max="11272" width="15.7109375" style="344" bestFit="1" customWidth="1"/>
    <col min="11273" max="11273" width="15.140625" style="344" customWidth="1"/>
    <col min="11274" max="11274" width="19.42578125" style="344" customWidth="1"/>
    <col min="11275" max="11275" width="20.5703125" style="344" customWidth="1"/>
    <col min="11276" max="11515" width="9.140625" style="344"/>
    <col min="11516" max="11516" width="91.140625" style="344" customWidth="1"/>
    <col min="11517" max="11517" width="9.140625" style="344"/>
    <col min="11518" max="11518" width="15.140625" style="344" customWidth="1"/>
    <col min="11519" max="11519" width="14" style="344" customWidth="1"/>
    <col min="11520" max="11520" width="15.5703125" style="344" customWidth="1"/>
    <col min="11521" max="11521" width="14" style="344" customWidth="1"/>
    <col min="11522" max="11522" width="14.7109375" style="344" customWidth="1"/>
    <col min="11523" max="11523" width="15.28515625" style="344" customWidth="1"/>
    <col min="11524" max="11524" width="14.85546875" style="344" customWidth="1"/>
    <col min="11525" max="11525" width="15.85546875" style="344" bestFit="1" customWidth="1"/>
    <col min="11526" max="11526" width="16.140625" style="344" bestFit="1" customWidth="1"/>
    <col min="11527" max="11527" width="15.7109375" style="344" customWidth="1"/>
    <col min="11528" max="11528" width="15.7109375" style="344" bestFit="1" customWidth="1"/>
    <col min="11529" max="11529" width="15.140625" style="344" customWidth="1"/>
    <col min="11530" max="11530" width="19.42578125" style="344" customWidth="1"/>
    <col min="11531" max="11531" width="20.5703125" style="344" customWidth="1"/>
    <col min="11532" max="11771" width="9.140625" style="344"/>
    <col min="11772" max="11772" width="91.140625" style="344" customWidth="1"/>
    <col min="11773" max="11773" width="9.140625" style="344"/>
    <col min="11774" max="11774" width="15.140625" style="344" customWidth="1"/>
    <col min="11775" max="11775" width="14" style="344" customWidth="1"/>
    <col min="11776" max="11776" width="15.5703125" style="344" customWidth="1"/>
    <col min="11777" max="11777" width="14" style="344" customWidth="1"/>
    <col min="11778" max="11778" width="14.7109375" style="344" customWidth="1"/>
    <col min="11779" max="11779" width="15.28515625" style="344" customWidth="1"/>
    <col min="11780" max="11780" width="14.85546875" style="344" customWidth="1"/>
    <col min="11781" max="11781" width="15.85546875" style="344" bestFit="1" customWidth="1"/>
    <col min="11782" max="11782" width="16.140625" style="344" bestFit="1" customWidth="1"/>
    <col min="11783" max="11783" width="15.7109375" style="344" customWidth="1"/>
    <col min="11784" max="11784" width="15.7109375" style="344" bestFit="1" customWidth="1"/>
    <col min="11785" max="11785" width="15.140625" style="344" customWidth="1"/>
    <col min="11786" max="11786" width="19.42578125" style="344" customWidth="1"/>
    <col min="11787" max="11787" width="20.5703125" style="344" customWidth="1"/>
    <col min="11788" max="12027" width="9.140625" style="344"/>
    <col min="12028" max="12028" width="91.140625" style="344" customWidth="1"/>
    <col min="12029" max="12029" width="9.140625" style="344"/>
    <col min="12030" max="12030" width="15.140625" style="344" customWidth="1"/>
    <col min="12031" max="12031" width="14" style="344" customWidth="1"/>
    <col min="12032" max="12032" width="15.5703125" style="344" customWidth="1"/>
    <col min="12033" max="12033" width="14" style="344" customWidth="1"/>
    <col min="12034" max="12034" width="14.7109375" style="344" customWidth="1"/>
    <col min="12035" max="12035" width="15.28515625" style="344" customWidth="1"/>
    <col min="12036" max="12036" width="14.85546875" style="344" customWidth="1"/>
    <col min="12037" max="12037" width="15.85546875" style="344" bestFit="1" customWidth="1"/>
    <col min="12038" max="12038" width="16.140625" style="344" bestFit="1" customWidth="1"/>
    <col min="12039" max="12039" width="15.7109375" style="344" customWidth="1"/>
    <col min="12040" max="12040" width="15.7109375" style="344" bestFit="1" customWidth="1"/>
    <col min="12041" max="12041" width="15.140625" style="344" customWidth="1"/>
    <col min="12042" max="12042" width="19.42578125" style="344" customWidth="1"/>
    <col min="12043" max="12043" width="20.5703125" style="344" customWidth="1"/>
    <col min="12044" max="12283" width="9.140625" style="344"/>
    <col min="12284" max="12284" width="91.140625" style="344" customWidth="1"/>
    <col min="12285" max="12285" width="9.140625" style="344"/>
    <col min="12286" max="12286" width="15.140625" style="344" customWidth="1"/>
    <col min="12287" max="12287" width="14" style="344" customWidth="1"/>
    <col min="12288" max="12288" width="15.5703125" style="344" customWidth="1"/>
    <col min="12289" max="12289" width="14" style="344" customWidth="1"/>
    <col min="12290" max="12290" width="14.7109375" style="344" customWidth="1"/>
    <col min="12291" max="12291" width="15.28515625" style="344" customWidth="1"/>
    <col min="12292" max="12292" width="14.85546875" style="344" customWidth="1"/>
    <col min="12293" max="12293" width="15.85546875" style="344" bestFit="1" customWidth="1"/>
    <col min="12294" max="12294" width="16.140625" style="344" bestFit="1" customWidth="1"/>
    <col min="12295" max="12295" width="15.7109375" style="344" customWidth="1"/>
    <col min="12296" max="12296" width="15.7109375" style="344" bestFit="1" customWidth="1"/>
    <col min="12297" max="12297" width="15.140625" style="344" customWidth="1"/>
    <col min="12298" max="12298" width="19.42578125" style="344" customWidth="1"/>
    <col min="12299" max="12299" width="20.5703125" style="344" customWidth="1"/>
    <col min="12300" max="12539" width="9.140625" style="344"/>
    <col min="12540" max="12540" width="91.140625" style="344" customWidth="1"/>
    <col min="12541" max="12541" width="9.140625" style="344"/>
    <col min="12542" max="12542" width="15.140625" style="344" customWidth="1"/>
    <col min="12543" max="12543" width="14" style="344" customWidth="1"/>
    <col min="12544" max="12544" width="15.5703125" style="344" customWidth="1"/>
    <col min="12545" max="12545" width="14" style="344" customWidth="1"/>
    <col min="12546" max="12546" width="14.7109375" style="344" customWidth="1"/>
    <col min="12547" max="12547" width="15.28515625" style="344" customWidth="1"/>
    <col min="12548" max="12548" width="14.85546875" style="344" customWidth="1"/>
    <col min="12549" max="12549" width="15.85546875" style="344" bestFit="1" customWidth="1"/>
    <col min="12550" max="12550" width="16.140625" style="344" bestFit="1" customWidth="1"/>
    <col min="12551" max="12551" width="15.7109375" style="344" customWidth="1"/>
    <col min="12552" max="12552" width="15.7109375" style="344" bestFit="1" customWidth="1"/>
    <col min="12553" max="12553" width="15.140625" style="344" customWidth="1"/>
    <col min="12554" max="12554" width="19.42578125" style="344" customWidth="1"/>
    <col min="12555" max="12555" width="20.5703125" style="344" customWidth="1"/>
    <col min="12556" max="12795" width="9.140625" style="344"/>
    <col min="12796" max="12796" width="91.140625" style="344" customWidth="1"/>
    <col min="12797" max="12797" width="9.140625" style="344"/>
    <col min="12798" max="12798" width="15.140625" style="344" customWidth="1"/>
    <col min="12799" max="12799" width="14" style="344" customWidth="1"/>
    <col min="12800" max="12800" width="15.5703125" style="344" customWidth="1"/>
    <col min="12801" max="12801" width="14" style="344" customWidth="1"/>
    <col min="12802" max="12802" width="14.7109375" style="344" customWidth="1"/>
    <col min="12803" max="12803" width="15.28515625" style="344" customWidth="1"/>
    <col min="12804" max="12804" width="14.85546875" style="344" customWidth="1"/>
    <col min="12805" max="12805" width="15.85546875" style="344" bestFit="1" customWidth="1"/>
    <col min="12806" max="12806" width="16.140625" style="344" bestFit="1" customWidth="1"/>
    <col min="12807" max="12807" width="15.7109375" style="344" customWidth="1"/>
    <col min="12808" max="12808" width="15.7109375" style="344" bestFit="1" customWidth="1"/>
    <col min="12809" max="12809" width="15.140625" style="344" customWidth="1"/>
    <col min="12810" max="12810" width="19.42578125" style="344" customWidth="1"/>
    <col min="12811" max="12811" width="20.5703125" style="344" customWidth="1"/>
    <col min="12812" max="13051" width="9.140625" style="344"/>
    <col min="13052" max="13052" width="91.140625" style="344" customWidth="1"/>
    <col min="13053" max="13053" width="9.140625" style="344"/>
    <col min="13054" max="13054" width="15.140625" style="344" customWidth="1"/>
    <col min="13055" max="13055" width="14" style="344" customWidth="1"/>
    <col min="13056" max="13056" width="15.5703125" style="344" customWidth="1"/>
    <col min="13057" max="13057" width="14" style="344" customWidth="1"/>
    <col min="13058" max="13058" width="14.7109375" style="344" customWidth="1"/>
    <col min="13059" max="13059" width="15.28515625" style="344" customWidth="1"/>
    <col min="13060" max="13060" width="14.85546875" style="344" customWidth="1"/>
    <col min="13061" max="13061" width="15.85546875" style="344" bestFit="1" customWidth="1"/>
    <col min="13062" max="13062" width="16.140625" style="344" bestFit="1" customWidth="1"/>
    <col min="13063" max="13063" width="15.7109375" style="344" customWidth="1"/>
    <col min="13064" max="13064" width="15.7109375" style="344" bestFit="1" customWidth="1"/>
    <col min="13065" max="13065" width="15.140625" style="344" customWidth="1"/>
    <col min="13066" max="13066" width="19.42578125" style="344" customWidth="1"/>
    <col min="13067" max="13067" width="20.5703125" style="344" customWidth="1"/>
    <col min="13068" max="13307" width="9.140625" style="344"/>
    <col min="13308" max="13308" width="91.140625" style="344" customWidth="1"/>
    <col min="13309" max="13309" width="9.140625" style="344"/>
    <col min="13310" max="13310" width="15.140625" style="344" customWidth="1"/>
    <col min="13311" max="13311" width="14" style="344" customWidth="1"/>
    <col min="13312" max="13312" width="15.5703125" style="344" customWidth="1"/>
    <col min="13313" max="13313" width="14" style="344" customWidth="1"/>
    <col min="13314" max="13314" width="14.7109375" style="344" customWidth="1"/>
    <col min="13315" max="13315" width="15.28515625" style="344" customWidth="1"/>
    <col min="13316" max="13316" width="14.85546875" style="344" customWidth="1"/>
    <col min="13317" max="13317" width="15.85546875" style="344" bestFit="1" customWidth="1"/>
    <col min="13318" max="13318" width="16.140625" style="344" bestFit="1" customWidth="1"/>
    <col min="13319" max="13319" width="15.7109375" style="344" customWidth="1"/>
    <col min="13320" max="13320" width="15.7109375" style="344" bestFit="1" customWidth="1"/>
    <col min="13321" max="13321" width="15.140625" style="344" customWidth="1"/>
    <col min="13322" max="13322" width="19.42578125" style="344" customWidth="1"/>
    <col min="13323" max="13323" width="20.5703125" style="344" customWidth="1"/>
    <col min="13324" max="13563" width="9.140625" style="344"/>
    <col min="13564" max="13564" width="91.140625" style="344" customWidth="1"/>
    <col min="13565" max="13565" width="9.140625" style="344"/>
    <col min="13566" max="13566" width="15.140625" style="344" customWidth="1"/>
    <col min="13567" max="13567" width="14" style="344" customWidth="1"/>
    <col min="13568" max="13568" width="15.5703125" style="344" customWidth="1"/>
    <col min="13569" max="13569" width="14" style="344" customWidth="1"/>
    <col min="13570" max="13570" width="14.7109375" style="344" customWidth="1"/>
    <col min="13571" max="13571" width="15.28515625" style="344" customWidth="1"/>
    <col min="13572" max="13572" width="14.85546875" style="344" customWidth="1"/>
    <col min="13573" max="13573" width="15.85546875" style="344" bestFit="1" customWidth="1"/>
    <col min="13574" max="13574" width="16.140625" style="344" bestFit="1" customWidth="1"/>
    <col min="13575" max="13575" width="15.7109375" style="344" customWidth="1"/>
    <col min="13576" max="13576" width="15.7109375" style="344" bestFit="1" customWidth="1"/>
    <col min="13577" max="13577" width="15.140625" style="344" customWidth="1"/>
    <col min="13578" max="13578" width="19.42578125" style="344" customWidth="1"/>
    <col min="13579" max="13579" width="20.5703125" style="344" customWidth="1"/>
    <col min="13580" max="13819" width="9.140625" style="344"/>
    <col min="13820" max="13820" width="91.140625" style="344" customWidth="1"/>
    <col min="13821" max="13821" width="9.140625" style="344"/>
    <col min="13822" max="13822" width="15.140625" style="344" customWidth="1"/>
    <col min="13823" max="13823" width="14" style="344" customWidth="1"/>
    <col min="13824" max="13824" width="15.5703125" style="344" customWidth="1"/>
    <col min="13825" max="13825" width="14" style="344" customWidth="1"/>
    <col min="13826" max="13826" width="14.7109375" style="344" customWidth="1"/>
    <col min="13827" max="13827" width="15.28515625" style="344" customWidth="1"/>
    <col min="13828" max="13828" width="14.85546875" style="344" customWidth="1"/>
    <col min="13829" max="13829" width="15.85546875" style="344" bestFit="1" customWidth="1"/>
    <col min="13830" max="13830" width="16.140625" style="344" bestFit="1" customWidth="1"/>
    <col min="13831" max="13831" width="15.7109375" style="344" customWidth="1"/>
    <col min="13832" max="13832" width="15.7109375" style="344" bestFit="1" customWidth="1"/>
    <col min="13833" max="13833" width="15.140625" style="344" customWidth="1"/>
    <col min="13834" max="13834" width="19.42578125" style="344" customWidth="1"/>
    <col min="13835" max="13835" width="20.5703125" style="344" customWidth="1"/>
    <col min="13836" max="14075" width="9.140625" style="344"/>
    <col min="14076" max="14076" width="91.140625" style="344" customWidth="1"/>
    <col min="14077" max="14077" width="9.140625" style="344"/>
    <col min="14078" max="14078" width="15.140625" style="344" customWidth="1"/>
    <col min="14079" max="14079" width="14" style="344" customWidth="1"/>
    <col min="14080" max="14080" width="15.5703125" style="344" customWidth="1"/>
    <col min="14081" max="14081" width="14" style="344" customWidth="1"/>
    <col min="14082" max="14082" width="14.7109375" style="344" customWidth="1"/>
    <col min="14083" max="14083" width="15.28515625" style="344" customWidth="1"/>
    <col min="14084" max="14084" width="14.85546875" style="344" customWidth="1"/>
    <col min="14085" max="14085" width="15.85546875" style="344" bestFit="1" customWidth="1"/>
    <col min="14086" max="14086" width="16.140625" style="344" bestFit="1" customWidth="1"/>
    <col min="14087" max="14087" width="15.7109375" style="344" customWidth="1"/>
    <col min="14088" max="14088" width="15.7109375" style="344" bestFit="1" customWidth="1"/>
    <col min="14089" max="14089" width="15.140625" style="344" customWidth="1"/>
    <col min="14090" max="14090" width="19.42578125" style="344" customWidth="1"/>
    <col min="14091" max="14091" width="20.5703125" style="344" customWidth="1"/>
    <col min="14092" max="14331" width="9.140625" style="344"/>
    <col min="14332" max="14332" width="91.140625" style="344" customWidth="1"/>
    <col min="14333" max="14333" width="9.140625" style="344"/>
    <col min="14334" max="14334" width="15.140625" style="344" customWidth="1"/>
    <col min="14335" max="14335" width="14" style="344" customWidth="1"/>
    <col min="14336" max="14336" width="15.5703125" style="344" customWidth="1"/>
    <col min="14337" max="14337" width="14" style="344" customWidth="1"/>
    <col min="14338" max="14338" width="14.7109375" style="344" customWidth="1"/>
    <col min="14339" max="14339" width="15.28515625" style="344" customWidth="1"/>
    <col min="14340" max="14340" width="14.85546875" style="344" customWidth="1"/>
    <col min="14341" max="14341" width="15.85546875" style="344" bestFit="1" customWidth="1"/>
    <col min="14342" max="14342" width="16.140625" style="344" bestFit="1" customWidth="1"/>
    <col min="14343" max="14343" width="15.7109375" style="344" customWidth="1"/>
    <col min="14344" max="14344" width="15.7109375" style="344" bestFit="1" customWidth="1"/>
    <col min="14345" max="14345" width="15.140625" style="344" customWidth="1"/>
    <col min="14346" max="14346" width="19.42578125" style="344" customWidth="1"/>
    <col min="14347" max="14347" width="20.5703125" style="344" customWidth="1"/>
    <col min="14348" max="14587" width="9.140625" style="344"/>
    <col min="14588" max="14588" width="91.140625" style="344" customWidth="1"/>
    <col min="14589" max="14589" width="9.140625" style="344"/>
    <col min="14590" max="14590" width="15.140625" style="344" customWidth="1"/>
    <col min="14591" max="14591" width="14" style="344" customWidth="1"/>
    <col min="14592" max="14592" width="15.5703125" style="344" customWidth="1"/>
    <col min="14593" max="14593" width="14" style="344" customWidth="1"/>
    <col min="14594" max="14594" width="14.7109375" style="344" customWidth="1"/>
    <col min="14595" max="14595" width="15.28515625" style="344" customWidth="1"/>
    <col min="14596" max="14596" width="14.85546875" style="344" customWidth="1"/>
    <col min="14597" max="14597" width="15.85546875" style="344" bestFit="1" customWidth="1"/>
    <col min="14598" max="14598" width="16.140625" style="344" bestFit="1" customWidth="1"/>
    <col min="14599" max="14599" width="15.7109375" style="344" customWidth="1"/>
    <col min="14600" max="14600" width="15.7109375" style="344" bestFit="1" customWidth="1"/>
    <col min="14601" max="14601" width="15.140625" style="344" customWidth="1"/>
    <col min="14602" max="14602" width="19.42578125" style="344" customWidth="1"/>
    <col min="14603" max="14603" width="20.5703125" style="344" customWidth="1"/>
    <col min="14604" max="14843" width="9.140625" style="344"/>
    <col min="14844" max="14844" width="91.140625" style="344" customWidth="1"/>
    <col min="14845" max="14845" width="9.140625" style="344"/>
    <col min="14846" max="14846" width="15.140625" style="344" customWidth="1"/>
    <col min="14847" max="14847" width="14" style="344" customWidth="1"/>
    <col min="14848" max="14848" width="15.5703125" style="344" customWidth="1"/>
    <col min="14849" max="14849" width="14" style="344" customWidth="1"/>
    <col min="14850" max="14850" width="14.7109375" style="344" customWidth="1"/>
    <col min="14851" max="14851" width="15.28515625" style="344" customWidth="1"/>
    <col min="14852" max="14852" width="14.85546875" style="344" customWidth="1"/>
    <col min="14853" max="14853" width="15.85546875" style="344" bestFit="1" customWidth="1"/>
    <col min="14854" max="14854" width="16.140625" style="344" bestFit="1" customWidth="1"/>
    <col min="14855" max="14855" width="15.7109375" style="344" customWidth="1"/>
    <col min="14856" max="14856" width="15.7109375" style="344" bestFit="1" customWidth="1"/>
    <col min="14857" max="14857" width="15.140625" style="344" customWidth="1"/>
    <col min="14858" max="14858" width="19.42578125" style="344" customWidth="1"/>
    <col min="14859" max="14859" width="20.5703125" style="344" customWidth="1"/>
    <col min="14860" max="15099" width="9.140625" style="344"/>
    <col min="15100" max="15100" width="91.140625" style="344" customWidth="1"/>
    <col min="15101" max="15101" width="9.140625" style="344"/>
    <col min="15102" max="15102" width="15.140625" style="344" customWidth="1"/>
    <col min="15103" max="15103" width="14" style="344" customWidth="1"/>
    <col min="15104" max="15104" width="15.5703125" style="344" customWidth="1"/>
    <col min="15105" max="15105" width="14" style="344" customWidth="1"/>
    <col min="15106" max="15106" width="14.7109375" style="344" customWidth="1"/>
    <col min="15107" max="15107" width="15.28515625" style="344" customWidth="1"/>
    <col min="15108" max="15108" width="14.85546875" style="344" customWidth="1"/>
    <col min="15109" max="15109" width="15.85546875" style="344" bestFit="1" customWidth="1"/>
    <col min="15110" max="15110" width="16.140625" style="344" bestFit="1" customWidth="1"/>
    <col min="15111" max="15111" width="15.7109375" style="344" customWidth="1"/>
    <col min="15112" max="15112" width="15.7109375" style="344" bestFit="1" customWidth="1"/>
    <col min="15113" max="15113" width="15.140625" style="344" customWidth="1"/>
    <col min="15114" max="15114" width="19.42578125" style="344" customWidth="1"/>
    <col min="15115" max="15115" width="20.5703125" style="344" customWidth="1"/>
    <col min="15116" max="15355" width="9.140625" style="344"/>
    <col min="15356" max="15356" width="91.140625" style="344" customWidth="1"/>
    <col min="15357" max="15357" width="9.140625" style="344"/>
    <col min="15358" max="15358" width="15.140625" style="344" customWidth="1"/>
    <col min="15359" max="15359" width="14" style="344" customWidth="1"/>
    <col min="15360" max="15360" width="15.5703125" style="344" customWidth="1"/>
    <col min="15361" max="15361" width="14" style="344" customWidth="1"/>
    <col min="15362" max="15362" width="14.7109375" style="344" customWidth="1"/>
    <col min="15363" max="15363" width="15.28515625" style="344" customWidth="1"/>
    <col min="15364" max="15364" width="14.85546875" style="344" customWidth="1"/>
    <col min="15365" max="15365" width="15.85546875" style="344" bestFit="1" customWidth="1"/>
    <col min="15366" max="15366" width="16.140625" style="344" bestFit="1" customWidth="1"/>
    <col min="15367" max="15367" width="15.7109375" style="344" customWidth="1"/>
    <col min="15368" max="15368" width="15.7109375" style="344" bestFit="1" customWidth="1"/>
    <col min="15369" max="15369" width="15.140625" style="344" customWidth="1"/>
    <col min="15370" max="15370" width="19.42578125" style="344" customWidth="1"/>
    <col min="15371" max="15371" width="20.5703125" style="344" customWidth="1"/>
    <col min="15372" max="15611" width="9.140625" style="344"/>
    <col min="15612" max="15612" width="91.140625" style="344" customWidth="1"/>
    <col min="15613" max="15613" width="9.140625" style="344"/>
    <col min="15614" max="15614" width="15.140625" style="344" customWidth="1"/>
    <col min="15615" max="15615" width="14" style="344" customWidth="1"/>
    <col min="15616" max="15616" width="15.5703125" style="344" customWidth="1"/>
    <col min="15617" max="15617" width="14" style="344" customWidth="1"/>
    <col min="15618" max="15618" width="14.7109375" style="344" customWidth="1"/>
    <col min="15619" max="15619" width="15.28515625" style="344" customWidth="1"/>
    <col min="15620" max="15620" width="14.85546875" style="344" customWidth="1"/>
    <col min="15621" max="15621" width="15.85546875" style="344" bestFit="1" customWidth="1"/>
    <col min="15622" max="15622" width="16.140625" style="344" bestFit="1" customWidth="1"/>
    <col min="15623" max="15623" width="15.7109375" style="344" customWidth="1"/>
    <col min="15624" max="15624" width="15.7109375" style="344" bestFit="1" customWidth="1"/>
    <col min="15625" max="15625" width="15.140625" style="344" customWidth="1"/>
    <col min="15626" max="15626" width="19.42578125" style="344" customWidth="1"/>
    <col min="15627" max="15627" width="20.5703125" style="344" customWidth="1"/>
    <col min="15628" max="15867" width="9.140625" style="344"/>
    <col min="15868" max="15868" width="91.140625" style="344" customWidth="1"/>
    <col min="15869" max="15869" width="9.140625" style="344"/>
    <col min="15870" max="15870" width="15.140625" style="344" customWidth="1"/>
    <col min="15871" max="15871" width="14" style="344" customWidth="1"/>
    <col min="15872" max="15872" width="15.5703125" style="344" customWidth="1"/>
    <col min="15873" max="15873" width="14" style="344" customWidth="1"/>
    <col min="15874" max="15874" width="14.7109375" style="344" customWidth="1"/>
    <col min="15875" max="15875" width="15.28515625" style="344" customWidth="1"/>
    <col min="15876" max="15876" width="14.85546875" style="344" customWidth="1"/>
    <col min="15877" max="15877" width="15.85546875" style="344" bestFit="1" customWidth="1"/>
    <col min="15878" max="15878" width="16.140625" style="344" bestFit="1" customWidth="1"/>
    <col min="15879" max="15879" width="15.7109375" style="344" customWidth="1"/>
    <col min="15880" max="15880" width="15.7109375" style="344" bestFit="1" customWidth="1"/>
    <col min="15881" max="15881" width="15.140625" style="344" customWidth="1"/>
    <col min="15882" max="15882" width="19.42578125" style="344" customWidth="1"/>
    <col min="15883" max="15883" width="20.5703125" style="344" customWidth="1"/>
    <col min="15884" max="16123" width="9.140625" style="344"/>
    <col min="16124" max="16124" width="91.140625" style="344" customWidth="1"/>
    <col min="16125" max="16125" width="9.140625" style="344"/>
    <col min="16126" max="16126" width="15.140625" style="344" customWidth="1"/>
    <col min="16127" max="16127" width="14" style="344" customWidth="1"/>
    <col min="16128" max="16128" width="15.5703125" style="344" customWidth="1"/>
    <col min="16129" max="16129" width="14" style="344" customWidth="1"/>
    <col min="16130" max="16130" width="14.7109375" style="344" customWidth="1"/>
    <col min="16131" max="16131" width="15.28515625" style="344" customWidth="1"/>
    <col min="16132" max="16132" width="14.85546875" style="344" customWidth="1"/>
    <col min="16133" max="16133" width="15.85546875" style="344" bestFit="1" customWidth="1"/>
    <col min="16134" max="16134" width="16.140625" style="344" bestFit="1" customWidth="1"/>
    <col min="16135" max="16135" width="15.7109375" style="344" customWidth="1"/>
    <col min="16136" max="16136" width="15.7109375" style="344" bestFit="1" customWidth="1"/>
    <col min="16137" max="16137" width="15.140625" style="344" customWidth="1"/>
    <col min="16138" max="16138" width="19.42578125" style="344" customWidth="1"/>
    <col min="16139" max="16139" width="20.5703125" style="344" customWidth="1"/>
    <col min="16140" max="16384" width="9.140625" style="344"/>
  </cols>
  <sheetData>
    <row r="1" spans="1:15" ht="13.5">
      <c r="A1" s="518" t="s">
        <v>587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>
      <c r="A2" s="519" t="s">
        <v>30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5">
      <c r="A3" s="521" t="s">
        <v>475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4" spans="1:15" ht="15">
      <c r="A4" s="360" t="s">
        <v>476</v>
      </c>
    </row>
    <row r="5" spans="1:15" ht="24">
      <c r="A5" s="361" t="s">
        <v>33</v>
      </c>
      <c r="B5" s="362" t="s">
        <v>34</v>
      </c>
      <c r="C5" s="363" t="s">
        <v>477</v>
      </c>
      <c r="D5" s="363" t="s">
        <v>478</v>
      </c>
      <c r="E5" s="363" t="s">
        <v>479</v>
      </c>
      <c r="F5" s="363" t="s">
        <v>480</v>
      </c>
      <c r="G5" s="363" t="s">
        <v>481</v>
      </c>
      <c r="H5" s="363" t="s">
        <v>482</v>
      </c>
      <c r="I5" s="363" t="s">
        <v>483</v>
      </c>
      <c r="J5" s="363" t="s">
        <v>484</v>
      </c>
      <c r="K5" s="363" t="s">
        <v>485</v>
      </c>
      <c r="L5" s="363" t="s">
        <v>486</v>
      </c>
      <c r="M5" s="363" t="s">
        <v>487</v>
      </c>
      <c r="N5" s="363" t="s">
        <v>488</v>
      </c>
      <c r="O5" s="364" t="s">
        <v>313</v>
      </c>
    </row>
    <row r="6" spans="1:15" ht="13.5">
      <c r="A6" s="365" t="s">
        <v>43</v>
      </c>
      <c r="B6" s="366" t="s">
        <v>44</v>
      </c>
      <c r="C6" s="346">
        <v>2077259</v>
      </c>
      <c r="D6" s="346">
        <v>2077259</v>
      </c>
      <c r="E6" s="346">
        <v>2077259</v>
      </c>
      <c r="F6" s="346">
        <v>2077259</v>
      </c>
      <c r="G6" s="346">
        <v>2077259</v>
      </c>
      <c r="H6" s="346">
        <v>2077259</v>
      </c>
      <c r="I6" s="346">
        <v>2077259</v>
      </c>
      <c r="J6" s="346">
        <v>2077259</v>
      </c>
      <c r="K6" s="346">
        <v>2077259</v>
      </c>
      <c r="L6" s="346">
        <v>2077259</v>
      </c>
      <c r="M6" s="346">
        <v>2077259</v>
      </c>
      <c r="N6" s="346">
        <v>2077258</v>
      </c>
      <c r="O6" s="346">
        <f>SUM(C6:N6)</f>
        <v>24927107</v>
      </c>
    </row>
    <row r="7" spans="1:15" ht="13.5">
      <c r="A7" s="348" t="s">
        <v>47</v>
      </c>
      <c r="B7" s="349" t="s">
        <v>48</v>
      </c>
      <c r="C7" s="346"/>
      <c r="D7" s="346"/>
      <c r="E7" s="346"/>
      <c r="F7" s="346"/>
      <c r="G7" s="346"/>
      <c r="H7" s="346">
        <v>0</v>
      </c>
      <c r="I7" s="346"/>
      <c r="J7" s="346"/>
      <c r="K7" s="346">
        <v>0</v>
      </c>
      <c r="L7" s="346">
        <v>0</v>
      </c>
      <c r="M7" s="346"/>
      <c r="N7" s="346"/>
      <c r="O7" s="346">
        <f t="shared" ref="O7:O45" si="0">SUM(C7:N7)</f>
        <v>0</v>
      </c>
    </row>
    <row r="8" spans="1:15" ht="13.5">
      <c r="A8" s="348" t="s">
        <v>49</v>
      </c>
      <c r="B8" s="349" t="s">
        <v>50</v>
      </c>
      <c r="C8" s="346"/>
      <c r="D8" s="346"/>
      <c r="E8" s="346"/>
      <c r="F8" s="346"/>
      <c r="G8" s="346"/>
      <c r="H8" s="346">
        <v>967953</v>
      </c>
      <c r="I8" s="346"/>
      <c r="J8" s="346"/>
      <c r="K8" s="346"/>
      <c r="L8" s="346"/>
      <c r="M8" s="346"/>
      <c r="N8" s="346"/>
      <c r="O8" s="346">
        <f t="shared" si="0"/>
        <v>967953</v>
      </c>
    </row>
    <row r="9" spans="1:15" ht="13.5">
      <c r="A9" s="358" t="s">
        <v>51</v>
      </c>
      <c r="B9" s="349" t="s">
        <v>52</v>
      </c>
      <c r="C9" s="346">
        <v>5980</v>
      </c>
      <c r="D9" s="346">
        <v>5980</v>
      </c>
      <c r="E9" s="346">
        <v>5980</v>
      </c>
      <c r="F9" s="346">
        <v>5980</v>
      </c>
      <c r="G9" s="346">
        <v>5980</v>
      </c>
      <c r="H9" s="346">
        <v>5980</v>
      </c>
      <c r="I9" s="346">
        <v>5980</v>
      </c>
      <c r="J9" s="346">
        <v>5980</v>
      </c>
      <c r="K9" s="346">
        <v>5980</v>
      </c>
      <c r="L9" s="346">
        <v>5980</v>
      </c>
      <c r="M9" s="346">
        <v>5980</v>
      </c>
      <c r="N9" s="346">
        <v>5980</v>
      </c>
      <c r="O9" s="346">
        <f t="shared" si="0"/>
        <v>71760</v>
      </c>
    </row>
    <row r="10" spans="1:15" ht="13.5">
      <c r="A10" s="358" t="s">
        <v>55</v>
      </c>
      <c r="B10" s="349" t="s">
        <v>56</v>
      </c>
      <c r="C10" s="346">
        <v>101908</v>
      </c>
      <c r="D10" s="346">
        <v>101908</v>
      </c>
      <c r="E10" s="346">
        <v>101908</v>
      </c>
      <c r="F10" s="346">
        <v>101908</v>
      </c>
      <c r="G10" s="346">
        <v>101908</v>
      </c>
      <c r="H10" s="346">
        <v>101908</v>
      </c>
      <c r="I10" s="346">
        <v>101908</v>
      </c>
      <c r="J10" s="346">
        <v>101908</v>
      </c>
      <c r="K10" s="346">
        <v>101908</v>
      </c>
      <c r="L10" s="346">
        <v>101908</v>
      </c>
      <c r="M10" s="346">
        <v>101904</v>
      </c>
      <c r="N10" s="346">
        <v>101908</v>
      </c>
      <c r="O10" s="346">
        <f t="shared" si="0"/>
        <v>1222892</v>
      </c>
    </row>
    <row r="11" spans="1:15">
      <c r="A11" s="341" t="s">
        <v>57</v>
      </c>
      <c r="B11" s="342" t="s">
        <v>58</v>
      </c>
      <c r="C11" s="343">
        <f>SUM(C6:C10)</f>
        <v>2185147</v>
      </c>
      <c r="D11" s="343">
        <f t="shared" ref="D11:N11" si="1">SUM(D6:D10)</f>
        <v>2185147</v>
      </c>
      <c r="E11" s="343">
        <f t="shared" si="1"/>
        <v>2185147</v>
      </c>
      <c r="F11" s="343">
        <f t="shared" si="1"/>
        <v>2185147</v>
      </c>
      <c r="G11" s="343">
        <f t="shared" si="1"/>
        <v>2185147</v>
      </c>
      <c r="H11" s="343">
        <f t="shared" si="1"/>
        <v>3153100</v>
      </c>
      <c r="I11" s="343">
        <f t="shared" si="1"/>
        <v>2185147</v>
      </c>
      <c r="J11" s="343">
        <f t="shared" si="1"/>
        <v>2185147</v>
      </c>
      <c r="K11" s="343">
        <f t="shared" si="1"/>
        <v>2185147</v>
      </c>
      <c r="L11" s="343">
        <f t="shared" si="1"/>
        <v>2185147</v>
      </c>
      <c r="M11" s="343">
        <f t="shared" si="1"/>
        <v>2185143</v>
      </c>
      <c r="N11" s="343">
        <f t="shared" si="1"/>
        <v>2185146</v>
      </c>
      <c r="O11" s="355">
        <f t="shared" si="0"/>
        <v>27189712</v>
      </c>
    </row>
    <row r="12" spans="1:15" ht="13.5">
      <c r="A12" s="358" t="s">
        <v>198</v>
      </c>
      <c r="B12" s="349" t="s">
        <v>199</v>
      </c>
      <c r="C12" s="346">
        <v>363087</v>
      </c>
      <c r="D12" s="346">
        <v>363087</v>
      </c>
      <c r="E12" s="346">
        <v>363087</v>
      </c>
      <c r="F12" s="346">
        <v>363087</v>
      </c>
      <c r="G12" s="346">
        <v>363087</v>
      </c>
      <c r="H12" s="346">
        <v>363087</v>
      </c>
      <c r="I12" s="346">
        <v>363087</v>
      </c>
      <c r="J12" s="346">
        <v>363087</v>
      </c>
      <c r="K12" s="346">
        <v>363085</v>
      </c>
      <c r="L12" s="346">
        <v>363087</v>
      </c>
      <c r="M12" s="346">
        <v>363087</v>
      </c>
      <c r="N12" s="346">
        <v>363084</v>
      </c>
      <c r="O12" s="346">
        <f t="shared" si="0"/>
        <v>4357039</v>
      </c>
    </row>
    <row r="13" spans="1:15" ht="13.5">
      <c r="A13" s="358" t="s">
        <v>59</v>
      </c>
      <c r="B13" s="349" t="s">
        <v>60</v>
      </c>
      <c r="C13" s="346">
        <v>319808</v>
      </c>
      <c r="D13" s="346">
        <v>319808</v>
      </c>
      <c r="E13" s="346">
        <v>319808</v>
      </c>
      <c r="F13" s="346">
        <v>319808</v>
      </c>
      <c r="G13" s="346">
        <v>319808</v>
      </c>
      <c r="H13" s="346">
        <v>319808</v>
      </c>
      <c r="I13" s="346">
        <v>319808</v>
      </c>
      <c r="J13" s="346">
        <v>319808</v>
      </c>
      <c r="K13" s="346">
        <v>319808</v>
      </c>
      <c r="L13" s="346">
        <v>319808</v>
      </c>
      <c r="M13" s="346">
        <v>319804</v>
      </c>
      <c r="N13" s="346">
        <v>319808</v>
      </c>
      <c r="O13" s="346">
        <f t="shared" si="0"/>
        <v>3837692</v>
      </c>
    </row>
    <row r="14" spans="1:15" ht="13.5">
      <c r="A14" s="359" t="s">
        <v>200</v>
      </c>
      <c r="B14" s="349" t="s">
        <v>201</v>
      </c>
      <c r="C14" s="346">
        <v>126629</v>
      </c>
      <c r="D14" s="346">
        <v>126629</v>
      </c>
      <c r="E14" s="346">
        <v>126629</v>
      </c>
      <c r="F14" s="346">
        <v>126629</v>
      </c>
      <c r="G14" s="346">
        <v>126630</v>
      </c>
      <c r="H14" s="346">
        <v>126629</v>
      </c>
      <c r="I14" s="346">
        <v>126629</v>
      </c>
      <c r="J14" s="346">
        <v>126629</v>
      </c>
      <c r="K14" s="346">
        <v>126630</v>
      </c>
      <c r="L14" s="346">
        <v>126629</v>
      </c>
      <c r="M14" s="346">
        <v>126629</v>
      </c>
      <c r="N14" s="346">
        <v>126629</v>
      </c>
      <c r="O14" s="346">
        <f t="shared" si="0"/>
        <v>1519550</v>
      </c>
    </row>
    <row r="15" spans="1:15">
      <c r="A15" s="345" t="s">
        <v>61</v>
      </c>
      <c r="B15" s="342" t="s">
        <v>62</v>
      </c>
      <c r="C15" s="343">
        <f>SUM(C12:C14)</f>
        <v>809524</v>
      </c>
      <c r="D15" s="343">
        <f t="shared" ref="D15:N15" si="2">SUM(D12:D14)</f>
        <v>809524</v>
      </c>
      <c r="E15" s="343">
        <f t="shared" si="2"/>
        <v>809524</v>
      </c>
      <c r="F15" s="343">
        <f t="shared" si="2"/>
        <v>809524</v>
      </c>
      <c r="G15" s="343">
        <f t="shared" si="2"/>
        <v>809525</v>
      </c>
      <c r="H15" s="343">
        <f t="shared" si="2"/>
        <v>809524</v>
      </c>
      <c r="I15" s="343">
        <f t="shared" si="2"/>
        <v>809524</v>
      </c>
      <c r="J15" s="343">
        <f t="shared" si="2"/>
        <v>809524</v>
      </c>
      <c r="K15" s="343">
        <f t="shared" si="2"/>
        <v>809523</v>
      </c>
      <c r="L15" s="343">
        <f t="shared" si="2"/>
        <v>809524</v>
      </c>
      <c r="M15" s="343">
        <f t="shared" si="2"/>
        <v>809520</v>
      </c>
      <c r="N15" s="343">
        <f t="shared" si="2"/>
        <v>809521</v>
      </c>
      <c r="O15" s="355">
        <f t="shared" si="0"/>
        <v>9714281</v>
      </c>
    </row>
    <row r="16" spans="1:15">
      <c r="A16" s="341" t="s">
        <v>63</v>
      </c>
      <c r="B16" s="342" t="s">
        <v>64</v>
      </c>
      <c r="C16" s="343">
        <f>SUM(C15,C11)</f>
        <v>2994671</v>
      </c>
      <c r="D16" s="343">
        <f t="shared" ref="D16:N16" si="3">SUM(D15,D11)</f>
        <v>2994671</v>
      </c>
      <c r="E16" s="343">
        <f t="shared" si="3"/>
        <v>2994671</v>
      </c>
      <c r="F16" s="343">
        <f t="shared" si="3"/>
        <v>2994671</v>
      </c>
      <c r="G16" s="343">
        <f t="shared" si="3"/>
        <v>2994672</v>
      </c>
      <c r="H16" s="343">
        <f t="shared" si="3"/>
        <v>3962624</v>
      </c>
      <c r="I16" s="343">
        <f t="shared" si="3"/>
        <v>2994671</v>
      </c>
      <c r="J16" s="343">
        <f t="shared" si="3"/>
        <v>2994671</v>
      </c>
      <c r="K16" s="343">
        <f t="shared" si="3"/>
        <v>2994670</v>
      </c>
      <c r="L16" s="343">
        <f t="shared" si="3"/>
        <v>2994671</v>
      </c>
      <c r="M16" s="343">
        <f t="shared" si="3"/>
        <v>2994663</v>
      </c>
      <c r="N16" s="343">
        <f t="shared" si="3"/>
        <v>2994667</v>
      </c>
      <c r="O16" s="343">
        <f t="shared" si="0"/>
        <v>36903993</v>
      </c>
    </row>
    <row r="17" spans="1:15">
      <c r="A17" s="345" t="s">
        <v>65</v>
      </c>
      <c r="B17" s="342" t="s">
        <v>66</v>
      </c>
      <c r="C17" s="343">
        <v>505877</v>
      </c>
      <c r="D17" s="343">
        <v>505877</v>
      </c>
      <c r="E17" s="343">
        <v>505877</v>
      </c>
      <c r="F17" s="343">
        <v>505877</v>
      </c>
      <c r="G17" s="343">
        <v>505876</v>
      </c>
      <c r="H17" s="343">
        <v>505877</v>
      </c>
      <c r="I17" s="343">
        <v>505877</v>
      </c>
      <c r="J17" s="343">
        <v>505877</v>
      </c>
      <c r="K17" s="343">
        <v>505874</v>
      </c>
      <c r="L17" s="343">
        <v>505877</v>
      </c>
      <c r="M17" s="343">
        <v>505877</v>
      </c>
      <c r="N17" s="343">
        <v>505877</v>
      </c>
      <c r="O17" s="343">
        <f t="shared" si="0"/>
        <v>6070520</v>
      </c>
    </row>
    <row r="18" spans="1:15" ht="13.5">
      <c r="A18" s="358" t="s">
        <v>67</v>
      </c>
      <c r="B18" s="349" t="s">
        <v>68</v>
      </c>
      <c r="C18" s="346">
        <v>52654</v>
      </c>
      <c r="D18" s="346">
        <v>52654</v>
      </c>
      <c r="E18" s="346">
        <v>52654</v>
      </c>
      <c r="F18" s="346">
        <v>52654</v>
      </c>
      <c r="G18" s="346">
        <v>52654</v>
      </c>
      <c r="H18" s="346">
        <v>52654</v>
      </c>
      <c r="I18" s="346">
        <v>52654</v>
      </c>
      <c r="J18" s="346">
        <v>52654</v>
      </c>
      <c r="K18" s="346">
        <v>52654</v>
      </c>
      <c r="L18" s="346">
        <v>52654</v>
      </c>
      <c r="M18" s="346">
        <v>52652</v>
      </c>
      <c r="N18" s="346">
        <v>52654</v>
      </c>
      <c r="O18" s="346">
        <f t="shared" si="0"/>
        <v>631846</v>
      </c>
    </row>
    <row r="19" spans="1:15" ht="13.5">
      <c r="A19" s="358" t="s">
        <v>69</v>
      </c>
      <c r="B19" s="349" t="s">
        <v>70</v>
      </c>
      <c r="C19" s="346">
        <v>763288</v>
      </c>
      <c r="D19" s="346">
        <v>763288</v>
      </c>
      <c r="E19" s="346">
        <v>763288</v>
      </c>
      <c r="F19" s="346">
        <v>763288</v>
      </c>
      <c r="G19" s="346">
        <v>763288</v>
      </c>
      <c r="H19" s="346">
        <v>763288</v>
      </c>
      <c r="I19" s="346">
        <v>763288</v>
      </c>
      <c r="J19" s="346">
        <v>763288</v>
      </c>
      <c r="K19" s="346">
        <v>763288</v>
      </c>
      <c r="L19" s="346">
        <v>763288</v>
      </c>
      <c r="M19" s="346">
        <v>763288</v>
      </c>
      <c r="N19" s="346">
        <v>763282</v>
      </c>
      <c r="O19" s="346">
        <f t="shared" si="0"/>
        <v>9159450</v>
      </c>
    </row>
    <row r="20" spans="1:15" ht="13.5">
      <c r="A20" s="345" t="s">
        <v>71</v>
      </c>
      <c r="B20" s="342" t="s">
        <v>72</v>
      </c>
      <c r="C20" s="343">
        <f>SUM(C18:C19)</f>
        <v>815942</v>
      </c>
      <c r="D20" s="343">
        <f t="shared" ref="D20:N20" si="4">SUM(D18:D19)</f>
        <v>815942</v>
      </c>
      <c r="E20" s="343">
        <f t="shared" si="4"/>
        <v>815942</v>
      </c>
      <c r="F20" s="343">
        <f t="shared" si="4"/>
        <v>815942</v>
      </c>
      <c r="G20" s="343">
        <f t="shared" si="4"/>
        <v>815942</v>
      </c>
      <c r="H20" s="343">
        <f t="shared" si="4"/>
        <v>815942</v>
      </c>
      <c r="I20" s="343">
        <f t="shared" si="4"/>
        <v>815942</v>
      </c>
      <c r="J20" s="343">
        <f t="shared" si="4"/>
        <v>815942</v>
      </c>
      <c r="K20" s="343">
        <f t="shared" si="4"/>
        <v>815942</v>
      </c>
      <c r="L20" s="343">
        <f t="shared" si="4"/>
        <v>815942</v>
      </c>
      <c r="M20" s="343">
        <f t="shared" si="4"/>
        <v>815940</v>
      </c>
      <c r="N20" s="343">
        <f t="shared" si="4"/>
        <v>815936</v>
      </c>
      <c r="O20" s="346">
        <f t="shared" si="0"/>
        <v>9791296</v>
      </c>
    </row>
    <row r="21" spans="1:15" ht="13.5">
      <c r="A21" s="358" t="s">
        <v>73</v>
      </c>
      <c r="B21" s="349" t="s">
        <v>74</v>
      </c>
      <c r="C21" s="346">
        <v>49483</v>
      </c>
      <c r="D21" s="346">
        <v>49483</v>
      </c>
      <c r="E21" s="346">
        <v>49483</v>
      </c>
      <c r="F21" s="346">
        <v>49483</v>
      </c>
      <c r="G21" s="346">
        <v>49483</v>
      </c>
      <c r="H21" s="346">
        <v>49483</v>
      </c>
      <c r="I21" s="346">
        <v>49483</v>
      </c>
      <c r="J21" s="346">
        <v>49483</v>
      </c>
      <c r="K21" s="346">
        <v>49483</v>
      </c>
      <c r="L21" s="346">
        <v>49487</v>
      </c>
      <c r="M21" s="346">
        <v>49483</v>
      </c>
      <c r="N21" s="346">
        <v>49483</v>
      </c>
      <c r="O21" s="346">
        <f t="shared" si="0"/>
        <v>593800</v>
      </c>
    </row>
    <row r="22" spans="1:15" ht="13.5">
      <c r="A22" s="358" t="s">
        <v>75</v>
      </c>
      <c r="B22" s="349" t="s">
        <v>76</v>
      </c>
      <c r="C22" s="346">
        <v>96082</v>
      </c>
      <c r="D22" s="346">
        <v>96082</v>
      </c>
      <c r="E22" s="346">
        <v>96082</v>
      </c>
      <c r="F22" s="346">
        <v>96082</v>
      </c>
      <c r="G22" s="346">
        <v>96080</v>
      </c>
      <c r="H22" s="346">
        <v>96082</v>
      </c>
      <c r="I22" s="346">
        <v>96082</v>
      </c>
      <c r="J22" s="346">
        <v>96082</v>
      </c>
      <c r="K22" s="346">
        <v>96082</v>
      </c>
      <c r="L22" s="346">
        <v>96082</v>
      </c>
      <c r="M22" s="346">
        <v>96080</v>
      </c>
      <c r="N22" s="346">
        <v>96082</v>
      </c>
      <c r="O22" s="346">
        <f t="shared" si="0"/>
        <v>1152980</v>
      </c>
    </row>
    <row r="23" spans="1:15">
      <c r="A23" s="345" t="s">
        <v>77</v>
      </c>
      <c r="B23" s="342" t="s">
        <v>78</v>
      </c>
      <c r="C23" s="343">
        <f>SUM(C21:C22)</f>
        <v>145565</v>
      </c>
      <c r="D23" s="343">
        <f t="shared" ref="D23:N23" si="5">SUM(D21:D22)</f>
        <v>145565</v>
      </c>
      <c r="E23" s="343">
        <f t="shared" si="5"/>
        <v>145565</v>
      </c>
      <c r="F23" s="343">
        <f t="shared" si="5"/>
        <v>145565</v>
      </c>
      <c r="G23" s="343">
        <f t="shared" si="5"/>
        <v>145563</v>
      </c>
      <c r="H23" s="343">
        <f t="shared" si="5"/>
        <v>145565</v>
      </c>
      <c r="I23" s="343">
        <f t="shared" si="5"/>
        <v>145565</v>
      </c>
      <c r="J23" s="343">
        <f t="shared" si="5"/>
        <v>145565</v>
      </c>
      <c r="K23" s="343">
        <f t="shared" si="5"/>
        <v>145565</v>
      </c>
      <c r="L23" s="343">
        <f t="shared" si="5"/>
        <v>145569</v>
      </c>
      <c r="M23" s="343">
        <f t="shared" si="5"/>
        <v>145563</v>
      </c>
      <c r="N23" s="343">
        <f t="shared" si="5"/>
        <v>145565</v>
      </c>
      <c r="O23" s="343">
        <f t="shared" si="0"/>
        <v>1746780</v>
      </c>
    </row>
    <row r="24" spans="1:15" ht="13.5">
      <c r="A24" s="358" t="s">
        <v>79</v>
      </c>
      <c r="B24" s="349" t="s">
        <v>80</v>
      </c>
      <c r="C24" s="346">
        <v>1122866</v>
      </c>
      <c r="D24" s="346">
        <v>1122866</v>
      </c>
      <c r="E24" s="346">
        <v>1122866</v>
      </c>
      <c r="F24" s="346">
        <v>1122866</v>
      </c>
      <c r="G24" s="346">
        <v>1122866</v>
      </c>
      <c r="H24" s="346">
        <v>1122866</v>
      </c>
      <c r="I24" s="346">
        <v>1122866</v>
      </c>
      <c r="J24" s="346">
        <v>1122866</v>
      </c>
      <c r="K24" s="346">
        <v>1122866</v>
      </c>
      <c r="L24" s="346">
        <v>1122866</v>
      </c>
      <c r="M24" s="346">
        <v>1122870</v>
      </c>
      <c r="N24" s="346">
        <v>1122866</v>
      </c>
      <c r="O24" s="346">
        <f t="shared" si="0"/>
        <v>13474396</v>
      </c>
    </row>
    <row r="25" spans="1:15" ht="13.5">
      <c r="A25" s="358" t="s">
        <v>202</v>
      </c>
      <c r="B25" s="349" t="s">
        <v>203</v>
      </c>
      <c r="C25" s="346">
        <v>2595304</v>
      </c>
      <c r="D25" s="346">
        <v>2595304</v>
      </c>
      <c r="E25" s="346">
        <v>2595304</v>
      </c>
      <c r="F25" s="346">
        <v>2595304</v>
      </c>
      <c r="G25" s="346">
        <v>2595304</v>
      </c>
      <c r="H25" s="346">
        <v>2595304</v>
      </c>
      <c r="I25" s="346">
        <v>2595304</v>
      </c>
      <c r="J25" s="346">
        <v>2595304</v>
      </c>
      <c r="K25" s="346">
        <v>2595306</v>
      </c>
      <c r="L25" s="346">
        <v>2595304</v>
      </c>
      <c r="M25" s="346">
        <v>2595304</v>
      </c>
      <c r="N25" s="346">
        <v>2595304</v>
      </c>
      <c r="O25" s="346">
        <f t="shared" si="0"/>
        <v>31143650</v>
      </c>
    </row>
    <row r="26" spans="1:15" ht="13.5">
      <c r="A26" s="358" t="s">
        <v>204</v>
      </c>
      <c r="B26" s="349" t="s">
        <v>205</v>
      </c>
      <c r="C26" s="346">
        <v>35250</v>
      </c>
      <c r="D26" s="346">
        <v>35250</v>
      </c>
      <c r="E26" s="346">
        <v>35250</v>
      </c>
      <c r="F26" s="346">
        <v>35250</v>
      </c>
      <c r="G26" s="346">
        <v>35250</v>
      </c>
      <c r="H26" s="346">
        <v>35250</v>
      </c>
      <c r="I26" s="346">
        <v>35250</v>
      </c>
      <c r="J26" s="346">
        <v>35250</v>
      </c>
      <c r="K26" s="346">
        <v>35250</v>
      </c>
      <c r="L26" s="346">
        <v>35250</v>
      </c>
      <c r="M26" s="346">
        <v>35250</v>
      </c>
      <c r="N26" s="346">
        <v>35250</v>
      </c>
      <c r="O26" s="346">
        <f t="shared" si="0"/>
        <v>423000</v>
      </c>
    </row>
    <row r="27" spans="1:15" ht="13.5">
      <c r="A27" s="358" t="s">
        <v>81</v>
      </c>
      <c r="B27" s="349" t="s">
        <v>82</v>
      </c>
      <c r="C27" s="346">
        <v>773004</v>
      </c>
      <c r="D27" s="346">
        <v>773004</v>
      </c>
      <c r="E27" s="346">
        <v>773004</v>
      </c>
      <c r="F27" s="346">
        <v>4060004</v>
      </c>
      <c r="G27" s="346">
        <v>773004</v>
      </c>
      <c r="H27" s="346">
        <v>773004</v>
      </c>
      <c r="I27" s="346">
        <v>773004</v>
      </c>
      <c r="J27" s="346">
        <v>773004</v>
      </c>
      <c r="K27" s="346">
        <v>773007</v>
      </c>
      <c r="L27" s="346">
        <v>773004</v>
      </c>
      <c r="M27" s="346">
        <v>773004</v>
      </c>
      <c r="N27" s="346">
        <v>773004</v>
      </c>
      <c r="O27" s="346">
        <f t="shared" si="0"/>
        <v>12563051</v>
      </c>
    </row>
    <row r="28" spans="1:15" ht="13.5">
      <c r="A28" s="358" t="s">
        <v>206</v>
      </c>
      <c r="B28" s="349" t="s">
        <v>207</v>
      </c>
      <c r="C28" s="346">
        <v>217065</v>
      </c>
      <c r="D28" s="346">
        <v>217065</v>
      </c>
      <c r="E28" s="346">
        <v>217065</v>
      </c>
      <c r="F28" s="346">
        <v>217065</v>
      </c>
      <c r="G28" s="346">
        <v>217065</v>
      </c>
      <c r="H28" s="346">
        <v>217065</v>
      </c>
      <c r="I28" s="346">
        <v>217065</v>
      </c>
      <c r="J28" s="346">
        <v>217068</v>
      </c>
      <c r="K28" s="346">
        <v>217065</v>
      </c>
      <c r="L28" s="346">
        <v>217066</v>
      </c>
      <c r="M28" s="346">
        <v>217065</v>
      </c>
      <c r="N28" s="346">
        <v>217065</v>
      </c>
      <c r="O28" s="346">
        <f t="shared" si="0"/>
        <v>2604784</v>
      </c>
    </row>
    <row r="29" spans="1:15" ht="13.5">
      <c r="A29" s="359" t="s">
        <v>83</v>
      </c>
      <c r="B29" s="349" t="s">
        <v>84</v>
      </c>
      <c r="C29" s="346">
        <v>127177</v>
      </c>
      <c r="D29" s="346">
        <v>127177</v>
      </c>
      <c r="E29" s="346">
        <v>127177</v>
      </c>
      <c r="F29" s="346">
        <v>127177</v>
      </c>
      <c r="G29" s="346">
        <v>127177</v>
      </c>
      <c r="H29" s="346">
        <v>127177</v>
      </c>
      <c r="I29" s="346">
        <v>127177</v>
      </c>
      <c r="J29" s="346">
        <v>127177</v>
      </c>
      <c r="K29" s="346">
        <v>127177</v>
      </c>
      <c r="L29" s="346">
        <v>127177</v>
      </c>
      <c r="M29" s="346">
        <v>127177</v>
      </c>
      <c r="N29" s="346">
        <v>127177</v>
      </c>
      <c r="O29" s="346">
        <f t="shared" si="0"/>
        <v>1526124</v>
      </c>
    </row>
    <row r="30" spans="1:15" ht="13.5">
      <c r="A30" s="358" t="s">
        <v>85</v>
      </c>
      <c r="B30" s="349" t="s">
        <v>86</v>
      </c>
      <c r="C30" s="346">
        <v>1811469</v>
      </c>
      <c r="D30" s="346">
        <v>1811469</v>
      </c>
      <c r="E30" s="346">
        <v>1811469</v>
      </c>
      <c r="F30" s="346">
        <v>1811469</v>
      </c>
      <c r="G30" s="346">
        <v>1811469</v>
      </c>
      <c r="H30" s="346">
        <v>1811469</v>
      </c>
      <c r="I30" s="346">
        <v>1811469</v>
      </c>
      <c r="J30" s="346">
        <v>1811469</v>
      </c>
      <c r="K30" s="346">
        <v>1811470</v>
      </c>
      <c r="L30" s="346">
        <v>1811470</v>
      </c>
      <c r="M30" s="346">
        <v>1811470</v>
      </c>
      <c r="N30" s="346">
        <v>1811469</v>
      </c>
      <c r="O30" s="346">
        <f t="shared" si="0"/>
        <v>21737631</v>
      </c>
    </row>
    <row r="31" spans="1:15">
      <c r="A31" s="345" t="s">
        <v>87</v>
      </c>
      <c r="B31" s="342" t="s">
        <v>88</v>
      </c>
      <c r="C31" s="343">
        <f>SUM(C24:C30)</f>
        <v>6682135</v>
      </c>
      <c r="D31" s="343">
        <f t="shared" ref="D31:N31" si="6">SUM(D24:D30)</f>
        <v>6682135</v>
      </c>
      <c r="E31" s="343">
        <f t="shared" si="6"/>
        <v>6682135</v>
      </c>
      <c r="F31" s="343">
        <f t="shared" si="6"/>
        <v>9969135</v>
      </c>
      <c r="G31" s="343">
        <f t="shared" si="6"/>
        <v>6682135</v>
      </c>
      <c r="H31" s="343">
        <f t="shared" si="6"/>
        <v>6682135</v>
      </c>
      <c r="I31" s="343">
        <f t="shared" si="6"/>
        <v>6682135</v>
      </c>
      <c r="J31" s="343">
        <f t="shared" si="6"/>
        <v>6682138</v>
      </c>
      <c r="K31" s="343">
        <f t="shared" si="6"/>
        <v>6682141</v>
      </c>
      <c r="L31" s="343">
        <f t="shared" si="6"/>
        <v>6682137</v>
      </c>
      <c r="M31" s="343">
        <f t="shared" si="6"/>
        <v>6682140</v>
      </c>
      <c r="N31" s="343">
        <f t="shared" si="6"/>
        <v>6682135</v>
      </c>
      <c r="O31" s="343">
        <f t="shared" si="0"/>
        <v>83472636</v>
      </c>
    </row>
    <row r="32" spans="1:15" ht="13.5">
      <c r="A32" s="358" t="s">
        <v>89</v>
      </c>
      <c r="B32" s="349" t="s">
        <v>90</v>
      </c>
      <c r="C32" s="346">
        <v>7917</v>
      </c>
      <c r="D32" s="346">
        <v>7917</v>
      </c>
      <c r="E32" s="346">
        <v>7917</v>
      </c>
      <c r="F32" s="346">
        <v>7917</v>
      </c>
      <c r="G32" s="346">
        <v>7917</v>
      </c>
      <c r="H32" s="346">
        <v>7914</v>
      </c>
      <c r="I32" s="346">
        <v>7916</v>
      </c>
      <c r="J32" s="346">
        <v>7917</v>
      </c>
      <c r="K32" s="346">
        <v>7917</v>
      </c>
      <c r="L32" s="346">
        <v>7917</v>
      </c>
      <c r="M32" s="346">
        <v>7917</v>
      </c>
      <c r="N32" s="346">
        <v>7917</v>
      </c>
      <c r="O32" s="346">
        <f t="shared" si="0"/>
        <v>95000</v>
      </c>
    </row>
    <row r="33" spans="1:15">
      <c r="A33" s="345" t="s">
        <v>91</v>
      </c>
      <c r="B33" s="342" t="s">
        <v>92</v>
      </c>
      <c r="C33" s="343">
        <f t="shared" ref="C33:N33" si="7">SUM(C32:C32)</f>
        <v>7917</v>
      </c>
      <c r="D33" s="343">
        <f t="shared" si="7"/>
        <v>7917</v>
      </c>
      <c r="E33" s="343">
        <f t="shared" si="7"/>
        <v>7917</v>
      </c>
      <c r="F33" s="343">
        <f t="shared" si="7"/>
        <v>7917</v>
      </c>
      <c r="G33" s="343">
        <f t="shared" si="7"/>
        <v>7917</v>
      </c>
      <c r="H33" s="343">
        <f t="shared" si="7"/>
        <v>7914</v>
      </c>
      <c r="I33" s="343">
        <f t="shared" si="7"/>
        <v>7916</v>
      </c>
      <c r="J33" s="343">
        <f t="shared" si="7"/>
        <v>7917</v>
      </c>
      <c r="K33" s="343">
        <f t="shared" si="7"/>
        <v>7917</v>
      </c>
      <c r="L33" s="343">
        <f t="shared" si="7"/>
        <v>7917</v>
      </c>
      <c r="M33" s="343">
        <f t="shared" si="7"/>
        <v>7917</v>
      </c>
      <c r="N33" s="343">
        <f t="shared" si="7"/>
        <v>7917</v>
      </c>
      <c r="O33" s="343">
        <f t="shared" si="0"/>
        <v>95000</v>
      </c>
    </row>
    <row r="34" spans="1:15" ht="13.5">
      <c r="A34" s="358" t="s">
        <v>93</v>
      </c>
      <c r="B34" s="349" t="s">
        <v>94</v>
      </c>
      <c r="C34" s="346">
        <v>1996084</v>
      </c>
      <c r="D34" s="346">
        <v>1996084</v>
      </c>
      <c r="E34" s="346">
        <v>1996084</v>
      </c>
      <c r="F34" s="346">
        <v>1996084</v>
      </c>
      <c r="G34" s="346">
        <v>1996084</v>
      </c>
      <c r="H34" s="346">
        <v>1996084</v>
      </c>
      <c r="I34" s="346">
        <v>1996082</v>
      </c>
      <c r="J34" s="346">
        <v>1996085</v>
      </c>
      <c r="K34" s="346">
        <v>1996084</v>
      </c>
      <c r="L34" s="346">
        <v>1996080</v>
      </c>
      <c r="M34" s="346">
        <v>1996084</v>
      </c>
      <c r="N34" s="346">
        <v>1996084</v>
      </c>
      <c r="O34" s="346">
        <f t="shared" si="0"/>
        <v>23953003</v>
      </c>
    </row>
    <row r="35" spans="1:15" ht="13.5">
      <c r="A35" s="358" t="s">
        <v>208</v>
      </c>
      <c r="B35" s="349" t="s">
        <v>209</v>
      </c>
      <c r="C35" s="346"/>
      <c r="D35" s="346"/>
      <c r="E35" s="346">
        <v>2500000</v>
      </c>
      <c r="F35" s="346"/>
      <c r="G35" s="346"/>
      <c r="H35" s="346">
        <v>1875000</v>
      </c>
      <c r="I35" s="346"/>
      <c r="J35" s="346"/>
      <c r="K35" s="346"/>
      <c r="L35" s="346"/>
      <c r="M35" s="346"/>
      <c r="N35" s="346"/>
      <c r="O35" s="346">
        <f t="shared" si="0"/>
        <v>4375000</v>
      </c>
    </row>
    <row r="36" spans="1:15" ht="13.5">
      <c r="A36" s="358" t="s">
        <v>210</v>
      </c>
      <c r="B36" s="349" t="s">
        <v>211</v>
      </c>
      <c r="C36" s="346"/>
      <c r="D36" s="346"/>
      <c r="E36" s="346"/>
      <c r="F36" s="346">
        <v>3226</v>
      </c>
      <c r="G36" s="346"/>
      <c r="H36" s="346"/>
      <c r="I36" s="346"/>
      <c r="J36" s="346"/>
      <c r="K36" s="346"/>
      <c r="L36" s="346"/>
      <c r="M36" s="346"/>
      <c r="N36" s="346"/>
      <c r="O36" s="346">
        <f t="shared" si="0"/>
        <v>3226</v>
      </c>
    </row>
    <row r="37" spans="1:15" ht="13.5">
      <c r="A37" s="358" t="s">
        <v>489</v>
      </c>
      <c r="B37" s="349" t="s">
        <v>213</v>
      </c>
      <c r="C37" s="346"/>
      <c r="D37" s="346"/>
      <c r="E37" s="346"/>
      <c r="F37" s="346">
        <v>5</v>
      </c>
      <c r="G37" s="346"/>
      <c r="H37" s="346"/>
      <c r="I37" s="346"/>
      <c r="J37" s="346"/>
      <c r="K37" s="346"/>
      <c r="L37" s="346"/>
      <c r="M37" s="346"/>
      <c r="N37" s="346"/>
      <c r="O37" s="346">
        <f t="shared" si="0"/>
        <v>5</v>
      </c>
    </row>
    <row r="38" spans="1:15" ht="13.5">
      <c r="A38" s="358" t="s">
        <v>95</v>
      </c>
      <c r="B38" s="349" t="s">
        <v>96</v>
      </c>
      <c r="C38" s="346">
        <v>41668</v>
      </c>
      <c r="D38" s="346">
        <v>41660</v>
      </c>
      <c r="E38" s="346">
        <v>41668</v>
      </c>
      <c r="F38" s="346">
        <v>41668</v>
      </c>
      <c r="G38" s="346">
        <v>41668</v>
      </c>
      <c r="H38" s="346">
        <v>41660</v>
      </c>
      <c r="I38" s="346">
        <v>41668</v>
      </c>
      <c r="J38" s="346">
        <v>41668</v>
      </c>
      <c r="K38" s="346">
        <v>41668</v>
      </c>
      <c r="L38" s="346">
        <v>41668</v>
      </c>
      <c r="M38" s="346">
        <v>41668</v>
      </c>
      <c r="N38" s="346">
        <v>41668</v>
      </c>
      <c r="O38" s="346">
        <f t="shared" si="0"/>
        <v>500000</v>
      </c>
    </row>
    <row r="39" spans="1:15">
      <c r="A39" s="345" t="s">
        <v>97</v>
      </c>
      <c r="B39" s="342" t="s">
        <v>98</v>
      </c>
      <c r="C39" s="343">
        <f>SUM(C34:C38)</f>
        <v>2037752</v>
      </c>
      <c r="D39" s="343">
        <f t="shared" ref="D39:N39" si="8">SUM(D34:D38)</f>
        <v>2037744</v>
      </c>
      <c r="E39" s="343">
        <f t="shared" si="8"/>
        <v>4537752</v>
      </c>
      <c r="F39" s="343">
        <f t="shared" si="8"/>
        <v>2040983</v>
      </c>
      <c r="G39" s="343">
        <f t="shared" si="8"/>
        <v>2037752</v>
      </c>
      <c r="H39" s="343">
        <f t="shared" si="8"/>
        <v>3912744</v>
      </c>
      <c r="I39" s="343">
        <f t="shared" si="8"/>
        <v>2037750</v>
      </c>
      <c r="J39" s="343">
        <f t="shared" si="8"/>
        <v>2037753</v>
      </c>
      <c r="K39" s="343">
        <f t="shared" si="8"/>
        <v>2037752</v>
      </c>
      <c r="L39" s="343">
        <f t="shared" si="8"/>
        <v>2037748</v>
      </c>
      <c r="M39" s="343">
        <f t="shared" si="8"/>
        <v>2037752</v>
      </c>
      <c r="N39" s="343">
        <f t="shared" si="8"/>
        <v>2037752</v>
      </c>
      <c r="O39" s="343">
        <f t="shared" si="0"/>
        <v>28831234</v>
      </c>
    </row>
    <row r="40" spans="1:15" ht="13.5">
      <c r="A40" s="345" t="s">
        <v>99</v>
      </c>
      <c r="B40" s="342" t="s">
        <v>100</v>
      </c>
      <c r="C40" s="343">
        <f t="shared" ref="C40:N40" si="9">SUM(C20+C23+C31+C33+C39)</f>
        <v>9689311</v>
      </c>
      <c r="D40" s="343">
        <f t="shared" si="9"/>
        <v>9689303</v>
      </c>
      <c r="E40" s="343">
        <f t="shared" si="9"/>
        <v>12189311</v>
      </c>
      <c r="F40" s="343">
        <f t="shared" si="9"/>
        <v>12979542</v>
      </c>
      <c r="G40" s="343">
        <f t="shared" si="9"/>
        <v>9689309</v>
      </c>
      <c r="H40" s="343">
        <f t="shared" si="9"/>
        <v>11564300</v>
      </c>
      <c r="I40" s="343">
        <f t="shared" si="9"/>
        <v>9689308</v>
      </c>
      <c r="J40" s="343">
        <f t="shared" si="9"/>
        <v>9689315</v>
      </c>
      <c r="K40" s="343">
        <f t="shared" si="9"/>
        <v>9689317</v>
      </c>
      <c r="L40" s="343">
        <f t="shared" si="9"/>
        <v>9689313</v>
      </c>
      <c r="M40" s="343">
        <f t="shared" si="9"/>
        <v>9689312</v>
      </c>
      <c r="N40" s="343">
        <f t="shared" si="9"/>
        <v>9689305</v>
      </c>
      <c r="O40" s="346">
        <f t="shared" si="0"/>
        <v>123936946</v>
      </c>
    </row>
    <row r="41" spans="1:15" ht="13.5">
      <c r="A41" s="358" t="s">
        <v>214</v>
      </c>
      <c r="B41" s="349" t="s">
        <v>215</v>
      </c>
      <c r="C41" s="346"/>
      <c r="D41" s="346"/>
      <c r="E41" s="346"/>
      <c r="F41" s="346"/>
      <c r="G41" s="346"/>
      <c r="H41" s="346">
        <v>800000</v>
      </c>
      <c r="I41" s="346"/>
      <c r="J41" s="346">
        <v>3150000</v>
      </c>
      <c r="K41" s="346"/>
      <c r="L41" s="346"/>
      <c r="M41" s="346"/>
      <c r="N41" s="346"/>
      <c r="O41" s="346">
        <f t="shared" si="0"/>
        <v>3950000</v>
      </c>
    </row>
    <row r="42" spans="1:15" ht="15">
      <c r="A42" s="345" t="s">
        <v>216</v>
      </c>
      <c r="B42" s="342" t="s">
        <v>217</v>
      </c>
      <c r="C42" s="343">
        <f t="shared" ref="C42:N42" si="10">SUM(C41:C41)</f>
        <v>0</v>
      </c>
      <c r="D42" s="343">
        <f t="shared" si="10"/>
        <v>0</v>
      </c>
      <c r="E42" s="343">
        <f t="shared" si="10"/>
        <v>0</v>
      </c>
      <c r="F42" s="343">
        <f t="shared" si="10"/>
        <v>0</v>
      </c>
      <c r="G42" s="343">
        <f t="shared" si="10"/>
        <v>0</v>
      </c>
      <c r="H42" s="343">
        <f t="shared" si="10"/>
        <v>800000</v>
      </c>
      <c r="I42" s="343">
        <f t="shared" si="10"/>
        <v>0</v>
      </c>
      <c r="J42" s="343">
        <f t="shared" si="10"/>
        <v>3150000</v>
      </c>
      <c r="K42" s="343">
        <f t="shared" si="10"/>
        <v>0</v>
      </c>
      <c r="L42" s="343">
        <f t="shared" si="10"/>
        <v>0</v>
      </c>
      <c r="M42" s="343">
        <f t="shared" si="10"/>
        <v>0</v>
      </c>
      <c r="N42" s="343">
        <f t="shared" si="10"/>
        <v>0</v>
      </c>
      <c r="O42" s="347">
        <f>SUM(C42:N42)</f>
        <v>3950000</v>
      </c>
    </row>
    <row r="43" spans="1:15" ht="13.5">
      <c r="A43" s="348" t="s">
        <v>218</v>
      </c>
      <c r="B43" s="349" t="s">
        <v>219</v>
      </c>
      <c r="C43" s="346">
        <v>7504780</v>
      </c>
      <c r="D43" s="346">
        <v>7504780</v>
      </c>
      <c r="E43" s="346">
        <v>7504780</v>
      </c>
      <c r="F43" s="346">
        <v>7504780</v>
      </c>
      <c r="G43" s="346">
        <v>7504780</v>
      </c>
      <c r="H43" s="346">
        <v>7504780</v>
      </c>
      <c r="I43" s="346">
        <v>7504780</v>
      </c>
      <c r="J43" s="346">
        <v>7504780</v>
      </c>
      <c r="K43" s="346">
        <v>7504780</v>
      </c>
      <c r="L43" s="346">
        <v>7504780</v>
      </c>
      <c r="M43" s="346">
        <v>7504780</v>
      </c>
      <c r="N43" s="346">
        <v>7504780</v>
      </c>
      <c r="O43" s="346">
        <f t="shared" si="0"/>
        <v>90057360</v>
      </c>
    </row>
    <row r="44" spans="1:15" ht="13.5">
      <c r="A44" s="348" t="s">
        <v>220</v>
      </c>
      <c r="B44" s="349" t="s">
        <v>221</v>
      </c>
      <c r="C44" s="346">
        <v>3439346</v>
      </c>
      <c r="D44" s="346">
        <v>3439346</v>
      </c>
      <c r="E44" s="346">
        <v>3439346</v>
      </c>
      <c r="F44" s="346">
        <v>3439346</v>
      </c>
      <c r="G44" s="346">
        <v>3439346</v>
      </c>
      <c r="H44" s="346">
        <v>3439346</v>
      </c>
      <c r="I44" s="346">
        <v>3439346</v>
      </c>
      <c r="J44" s="346">
        <v>3439346</v>
      </c>
      <c r="K44" s="346">
        <v>3439346</v>
      </c>
      <c r="L44" s="346">
        <v>3439343</v>
      </c>
      <c r="M44" s="346">
        <v>3439346</v>
      </c>
      <c r="N44" s="346">
        <v>3439346</v>
      </c>
      <c r="O44" s="346">
        <f t="shared" si="0"/>
        <v>41272149</v>
      </c>
    </row>
    <row r="45" spans="1:15" ht="13.5">
      <c r="A45" s="348" t="s">
        <v>222</v>
      </c>
      <c r="B45" s="349" t="s">
        <v>223</v>
      </c>
      <c r="C45" s="346">
        <v>2400261</v>
      </c>
      <c r="D45" s="346">
        <v>2400261</v>
      </c>
      <c r="E45" s="346">
        <v>2400261</v>
      </c>
      <c r="F45" s="346">
        <v>2400261</v>
      </c>
      <c r="G45" s="346">
        <v>2400261</v>
      </c>
      <c r="H45" s="346">
        <v>2400261</v>
      </c>
      <c r="I45" s="346">
        <v>2400261</v>
      </c>
      <c r="J45" s="346">
        <v>2400261</v>
      </c>
      <c r="K45" s="346">
        <v>2400261</v>
      </c>
      <c r="L45" s="346">
        <v>2400261</v>
      </c>
      <c r="M45" s="346">
        <v>2400261</v>
      </c>
      <c r="N45" s="346">
        <v>2400261</v>
      </c>
      <c r="O45" s="346">
        <f t="shared" si="0"/>
        <v>28803132</v>
      </c>
    </row>
    <row r="46" spans="1:15" ht="13.5">
      <c r="A46" s="365" t="s">
        <v>224</v>
      </c>
      <c r="B46" s="349" t="s">
        <v>295</v>
      </c>
      <c r="C46" s="346"/>
      <c r="D46" s="346"/>
      <c r="E46" s="346">
        <v>22162144</v>
      </c>
      <c r="F46" s="346"/>
      <c r="G46" s="346"/>
      <c r="H46" s="346"/>
      <c r="I46" s="346"/>
      <c r="J46" s="346"/>
      <c r="K46" s="346"/>
      <c r="L46" s="346">
        <v>142309061</v>
      </c>
      <c r="M46" s="346"/>
      <c r="N46" s="346"/>
      <c r="O46" s="346">
        <f t="shared" ref="O46:O64" si="11">SUM(C46:N46)</f>
        <v>164471205</v>
      </c>
    </row>
    <row r="47" spans="1:15">
      <c r="A47" s="345" t="s">
        <v>226</v>
      </c>
      <c r="B47" s="342" t="s">
        <v>227</v>
      </c>
      <c r="C47" s="343">
        <f>SUM(C43:C46)</f>
        <v>13344387</v>
      </c>
      <c r="D47" s="343">
        <f t="shared" ref="D47:N47" si="12">SUM(D43:D46)</f>
        <v>13344387</v>
      </c>
      <c r="E47" s="343">
        <f t="shared" si="12"/>
        <v>35506531</v>
      </c>
      <c r="F47" s="343">
        <f t="shared" si="12"/>
        <v>13344387</v>
      </c>
      <c r="G47" s="343">
        <f t="shared" si="12"/>
        <v>13344387</v>
      </c>
      <c r="H47" s="343">
        <f t="shared" si="12"/>
        <v>13344387</v>
      </c>
      <c r="I47" s="343">
        <f t="shared" si="12"/>
        <v>13344387</v>
      </c>
      <c r="J47" s="343">
        <f t="shared" si="12"/>
        <v>13344387</v>
      </c>
      <c r="K47" s="343">
        <f t="shared" si="12"/>
        <v>13344387</v>
      </c>
      <c r="L47" s="343">
        <f t="shared" si="12"/>
        <v>155653445</v>
      </c>
      <c r="M47" s="343">
        <f t="shared" si="12"/>
        <v>13344387</v>
      </c>
      <c r="N47" s="343">
        <f t="shared" si="12"/>
        <v>13344387</v>
      </c>
      <c r="O47" s="343">
        <f t="shared" si="11"/>
        <v>324603846</v>
      </c>
    </row>
    <row r="48" spans="1:15" s="353" customFormat="1">
      <c r="A48" s="350" t="s">
        <v>101</v>
      </c>
      <c r="B48" s="351"/>
      <c r="C48" s="352">
        <f>SUM(C16+C17+C40+C42+C47)</f>
        <v>26534246</v>
      </c>
      <c r="D48" s="352">
        <f t="shared" ref="D48:N48" si="13">SUM(D16+D17+D40+D42+D47)</f>
        <v>26534238</v>
      </c>
      <c r="E48" s="352">
        <f t="shared" si="13"/>
        <v>51196390</v>
      </c>
      <c r="F48" s="352">
        <f t="shared" si="13"/>
        <v>29824477</v>
      </c>
      <c r="G48" s="352">
        <f t="shared" si="13"/>
        <v>26534244</v>
      </c>
      <c r="H48" s="352">
        <f t="shared" si="13"/>
        <v>30177188</v>
      </c>
      <c r="I48" s="352">
        <f t="shared" si="13"/>
        <v>26534243</v>
      </c>
      <c r="J48" s="352">
        <f t="shared" si="13"/>
        <v>29684250</v>
      </c>
      <c r="K48" s="352">
        <f t="shared" si="13"/>
        <v>26534248</v>
      </c>
      <c r="L48" s="352">
        <f t="shared" si="13"/>
        <v>168843306</v>
      </c>
      <c r="M48" s="352">
        <f t="shared" si="13"/>
        <v>26534239</v>
      </c>
      <c r="N48" s="352">
        <f t="shared" si="13"/>
        <v>26534236</v>
      </c>
      <c r="O48" s="352">
        <f t="shared" si="11"/>
        <v>495465305</v>
      </c>
    </row>
    <row r="49" spans="1:15" ht="13.5">
      <c r="A49" s="367" t="s">
        <v>230</v>
      </c>
      <c r="B49" s="349" t="s">
        <v>231</v>
      </c>
      <c r="C49" s="346"/>
      <c r="D49" s="346"/>
      <c r="E49" s="346">
        <v>73945000</v>
      </c>
      <c r="F49" s="346">
        <v>15000000</v>
      </c>
      <c r="G49" s="346">
        <v>50000000</v>
      </c>
      <c r="H49" s="346">
        <v>65297304</v>
      </c>
      <c r="I49" s="346">
        <v>5780055</v>
      </c>
      <c r="J49" s="346">
        <v>1650000</v>
      </c>
      <c r="K49" s="346"/>
      <c r="L49" s="346"/>
      <c r="M49" s="346">
        <v>5780054</v>
      </c>
      <c r="N49" s="346"/>
      <c r="O49" s="346">
        <f t="shared" si="11"/>
        <v>217452413</v>
      </c>
    </row>
    <row r="50" spans="1:15" ht="13.5">
      <c r="A50" s="367" t="s">
        <v>232</v>
      </c>
      <c r="B50" s="349" t="s">
        <v>233</v>
      </c>
      <c r="C50" s="346"/>
      <c r="D50" s="346"/>
      <c r="E50" s="346"/>
      <c r="F50" s="346">
        <v>1500000</v>
      </c>
      <c r="G50" s="346"/>
      <c r="H50" s="346"/>
      <c r="I50" s="346"/>
      <c r="J50" s="346"/>
      <c r="K50" s="346"/>
      <c r="L50" s="346"/>
      <c r="M50" s="346"/>
      <c r="N50" s="346"/>
      <c r="O50" s="346">
        <f t="shared" si="11"/>
        <v>1500000</v>
      </c>
    </row>
    <row r="51" spans="1:15" ht="13.5">
      <c r="A51" s="367" t="s">
        <v>234</v>
      </c>
      <c r="B51" s="349" t="s">
        <v>235</v>
      </c>
      <c r="C51" s="346"/>
      <c r="D51" s="346"/>
      <c r="E51" s="346"/>
      <c r="F51" s="346"/>
      <c r="G51" s="346">
        <v>10999990</v>
      </c>
      <c r="H51" s="346"/>
      <c r="I51" s="346"/>
      <c r="J51" s="346"/>
      <c r="K51" s="346"/>
      <c r="L51" s="346">
        <v>3814675</v>
      </c>
      <c r="M51" s="346">
        <v>1574802</v>
      </c>
      <c r="N51" s="346"/>
      <c r="O51" s="346">
        <f t="shared" si="11"/>
        <v>16389467</v>
      </c>
    </row>
    <row r="52" spans="1:15" ht="13.5">
      <c r="A52" s="359" t="s">
        <v>240</v>
      </c>
      <c r="B52" s="349" t="s">
        <v>241</v>
      </c>
      <c r="C52" s="346">
        <v>0</v>
      </c>
      <c r="D52" s="346"/>
      <c r="E52" s="346">
        <v>19965150</v>
      </c>
      <c r="F52" s="346">
        <v>4455000</v>
      </c>
      <c r="G52" s="346">
        <v>16469997</v>
      </c>
      <c r="H52" s="346">
        <v>19162384</v>
      </c>
      <c r="I52" s="346">
        <v>1560615</v>
      </c>
      <c r="J52" s="346">
        <v>2925197</v>
      </c>
      <c r="K52" s="346"/>
      <c r="L52" s="346">
        <v>1029960</v>
      </c>
      <c r="M52" s="346">
        <v>741075</v>
      </c>
      <c r="N52" s="346"/>
      <c r="O52" s="346">
        <f t="shared" si="11"/>
        <v>66309378</v>
      </c>
    </row>
    <row r="53" spans="1:15">
      <c r="A53" s="354" t="s">
        <v>242</v>
      </c>
      <c r="B53" s="342" t="s">
        <v>243</v>
      </c>
      <c r="C53" s="343">
        <f>SUM(C49:C52)</f>
        <v>0</v>
      </c>
      <c r="D53" s="343">
        <f t="shared" ref="D53:N53" si="14">SUM(D49:D52)</f>
        <v>0</v>
      </c>
      <c r="E53" s="343">
        <f t="shared" si="14"/>
        <v>93910150</v>
      </c>
      <c r="F53" s="343">
        <f t="shared" si="14"/>
        <v>20955000</v>
      </c>
      <c r="G53" s="343">
        <f t="shared" si="14"/>
        <v>77469987</v>
      </c>
      <c r="H53" s="343">
        <f t="shared" si="14"/>
        <v>84459688</v>
      </c>
      <c r="I53" s="343">
        <f t="shared" si="14"/>
        <v>7340670</v>
      </c>
      <c r="J53" s="343">
        <f t="shared" si="14"/>
        <v>4575197</v>
      </c>
      <c r="K53" s="343">
        <f t="shared" si="14"/>
        <v>0</v>
      </c>
      <c r="L53" s="343">
        <f t="shared" si="14"/>
        <v>4844635</v>
      </c>
      <c r="M53" s="343">
        <f t="shared" si="14"/>
        <v>8095931</v>
      </c>
      <c r="N53" s="343">
        <f t="shared" si="14"/>
        <v>0</v>
      </c>
      <c r="O53" s="343">
        <f t="shared" si="11"/>
        <v>301651258</v>
      </c>
    </row>
    <row r="54" spans="1:15" ht="13.5">
      <c r="A54" s="358" t="s">
        <v>244</v>
      </c>
      <c r="B54" s="349" t="s">
        <v>245</v>
      </c>
      <c r="C54" s="346"/>
      <c r="D54" s="346"/>
      <c r="E54" s="346"/>
      <c r="F54" s="346">
        <v>2000000</v>
      </c>
      <c r="G54" s="346">
        <v>7500000</v>
      </c>
      <c r="H54" s="346"/>
      <c r="I54" s="346">
        <v>19500000</v>
      </c>
      <c r="J54" s="346"/>
      <c r="K54" s="346"/>
      <c r="L54" s="346"/>
      <c r="M54" s="346"/>
      <c r="N54" s="346"/>
      <c r="O54" s="346">
        <f t="shared" si="11"/>
        <v>29000000</v>
      </c>
    </row>
    <row r="55" spans="1:15" ht="13.5">
      <c r="A55" s="358" t="s">
        <v>250</v>
      </c>
      <c r="B55" s="349" t="s">
        <v>251</v>
      </c>
      <c r="C55" s="346"/>
      <c r="D55" s="346"/>
      <c r="E55" s="346"/>
      <c r="F55" s="346">
        <v>540000</v>
      </c>
      <c r="G55" s="346">
        <v>2025000</v>
      </c>
      <c r="H55" s="346"/>
      <c r="I55" s="346">
        <v>5265000</v>
      </c>
      <c r="J55" s="346"/>
      <c r="K55" s="346"/>
      <c r="L55" s="346"/>
      <c r="M55" s="346"/>
      <c r="N55" s="346"/>
      <c r="O55" s="346">
        <f t="shared" si="11"/>
        <v>7830000</v>
      </c>
    </row>
    <row r="56" spans="1:15" ht="13.5">
      <c r="A56" s="345" t="s">
        <v>252</v>
      </c>
      <c r="B56" s="342" t="s">
        <v>253</v>
      </c>
      <c r="C56" s="343">
        <f t="shared" ref="C56:N56" si="15">SUM(C54:C55)</f>
        <v>0</v>
      </c>
      <c r="D56" s="343">
        <f t="shared" si="15"/>
        <v>0</v>
      </c>
      <c r="E56" s="343">
        <f t="shared" si="15"/>
        <v>0</v>
      </c>
      <c r="F56" s="343">
        <f t="shared" si="15"/>
        <v>2540000</v>
      </c>
      <c r="G56" s="343">
        <f t="shared" si="15"/>
        <v>9525000</v>
      </c>
      <c r="H56" s="343">
        <f t="shared" si="15"/>
        <v>0</v>
      </c>
      <c r="I56" s="343">
        <f t="shared" si="15"/>
        <v>24765000</v>
      </c>
      <c r="J56" s="343">
        <f t="shared" si="15"/>
        <v>0</v>
      </c>
      <c r="K56" s="343">
        <f t="shared" si="15"/>
        <v>0</v>
      </c>
      <c r="L56" s="343">
        <f t="shared" si="15"/>
        <v>0</v>
      </c>
      <c r="M56" s="343">
        <f t="shared" si="15"/>
        <v>0</v>
      </c>
      <c r="N56" s="343">
        <f t="shared" si="15"/>
        <v>0</v>
      </c>
      <c r="O56" s="346">
        <f t="shared" si="11"/>
        <v>36830000</v>
      </c>
    </row>
    <row r="57" spans="1:15" ht="13.5">
      <c r="A57" s="358" t="s">
        <v>296</v>
      </c>
      <c r="B57" s="349" t="s">
        <v>255</v>
      </c>
      <c r="C57" s="346"/>
      <c r="D57" s="346"/>
      <c r="E57" s="346"/>
      <c r="F57" s="346"/>
      <c r="G57" s="346"/>
      <c r="H57" s="346">
        <v>1500000</v>
      </c>
      <c r="I57" s="346"/>
      <c r="J57" s="346"/>
      <c r="K57" s="346"/>
      <c r="L57" s="346"/>
      <c r="M57" s="346"/>
      <c r="N57" s="346"/>
      <c r="O57" s="346">
        <f t="shared" si="11"/>
        <v>1500000</v>
      </c>
    </row>
    <row r="58" spans="1:15" ht="13.5">
      <c r="A58" s="358" t="s">
        <v>256</v>
      </c>
      <c r="B58" s="349" t="s">
        <v>257</v>
      </c>
      <c r="C58" s="346"/>
      <c r="D58" s="346"/>
      <c r="E58" s="346"/>
      <c r="F58" s="346"/>
      <c r="G58" s="346"/>
      <c r="H58" s="346">
        <v>3000000</v>
      </c>
      <c r="I58" s="346"/>
      <c r="J58" s="346"/>
      <c r="K58" s="346"/>
      <c r="L58" s="346"/>
      <c r="M58" s="346"/>
      <c r="N58" s="346"/>
      <c r="O58" s="346">
        <f t="shared" si="11"/>
        <v>3000000</v>
      </c>
    </row>
    <row r="59" spans="1:15" ht="13.5">
      <c r="A59" s="345" t="s">
        <v>258</v>
      </c>
      <c r="B59" s="342" t="s">
        <v>259</v>
      </c>
      <c r="C59" s="343">
        <f>SUM(C57:C58)</f>
        <v>0</v>
      </c>
      <c r="D59" s="343">
        <f t="shared" ref="D59:N59" si="16">SUM(D57:D58)</f>
        <v>0</v>
      </c>
      <c r="E59" s="343">
        <f t="shared" si="16"/>
        <v>0</v>
      </c>
      <c r="F59" s="343">
        <f t="shared" si="16"/>
        <v>0</v>
      </c>
      <c r="G59" s="343">
        <f t="shared" si="16"/>
        <v>0</v>
      </c>
      <c r="H59" s="343">
        <f t="shared" si="16"/>
        <v>4500000</v>
      </c>
      <c r="I59" s="343">
        <f t="shared" si="16"/>
        <v>0</v>
      </c>
      <c r="J59" s="343">
        <f t="shared" si="16"/>
        <v>0</v>
      </c>
      <c r="K59" s="343">
        <f t="shared" si="16"/>
        <v>0</v>
      </c>
      <c r="L59" s="343">
        <f t="shared" si="16"/>
        <v>0</v>
      </c>
      <c r="M59" s="343">
        <f t="shared" si="16"/>
        <v>0</v>
      </c>
      <c r="N59" s="343">
        <f t="shared" si="16"/>
        <v>0</v>
      </c>
      <c r="O59" s="346">
        <f t="shared" si="11"/>
        <v>4500000</v>
      </c>
    </row>
    <row r="60" spans="1:15" ht="13.5">
      <c r="A60" s="350" t="s">
        <v>102</v>
      </c>
      <c r="B60" s="342"/>
      <c r="C60" s="346">
        <f t="shared" ref="C60:N60" si="17">SUM(C53+C56+C59)</f>
        <v>0</v>
      </c>
      <c r="D60" s="346">
        <f t="shared" si="17"/>
        <v>0</v>
      </c>
      <c r="E60" s="346">
        <f t="shared" si="17"/>
        <v>93910150</v>
      </c>
      <c r="F60" s="346">
        <f t="shared" si="17"/>
        <v>23495000</v>
      </c>
      <c r="G60" s="346">
        <f t="shared" si="17"/>
        <v>86994987</v>
      </c>
      <c r="H60" s="346">
        <f t="shared" si="17"/>
        <v>88959688</v>
      </c>
      <c r="I60" s="346">
        <f t="shared" si="17"/>
        <v>32105670</v>
      </c>
      <c r="J60" s="346">
        <f t="shared" si="17"/>
        <v>4575197</v>
      </c>
      <c r="K60" s="346">
        <f t="shared" si="17"/>
        <v>0</v>
      </c>
      <c r="L60" s="346">
        <f t="shared" si="17"/>
        <v>4844635</v>
      </c>
      <c r="M60" s="346">
        <f t="shared" si="17"/>
        <v>8095931</v>
      </c>
      <c r="N60" s="346">
        <f t="shared" si="17"/>
        <v>0</v>
      </c>
      <c r="O60" s="346">
        <f t="shared" si="11"/>
        <v>342981258</v>
      </c>
    </row>
    <row r="61" spans="1:15">
      <c r="A61" s="354" t="s">
        <v>103</v>
      </c>
      <c r="B61" s="342" t="s">
        <v>104</v>
      </c>
      <c r="C61" s="355">
        <f>SUM(C16+C17+C40+C42+C47+C53+C56+C59)</f>
        <v>26534246</v>
      </c>
      <c r="D61" s="355">
        <f t="shared" ref="D61:N61" si="18">SUM(D16+D17+D40+D42+D47+D53+D56+D59)</f>
        <v>26534238</v>
      </c>
      <c r="E61" s="355">
        <f t="shared" si="18"/>
        <v>145106540</v>
      </c>
      <c r="F61" s="355">
        <f t="shared" si="18"/>
        <v>53319477</v>
      </c>
      <c r="G61" s="355">
        <f t="shared" si="18"/>
        <v>113529231</v>
      </c>
      <c r="H61" s="355">
        <f t="shared" si="18"/>
        <v>119136876</v>
      </c>
      <c r="I61" s="355">
        <f t="shared" si="18"/>
        <v>58639913</v>
      </c>
      <c r="J61" s="355">
        <f t="shared" si="18"/>
        <v>34259447</v>
      </c>
      <c r="K61" s="355">
        <f t="shared" si="18"/>
        <v>26534248</v>
      </c>
      <c r="L61" s="355">
        <f t="shared" si="18"/>
        <v>173687941</v>
      </c>
      <c r="M61" s="355">
        <f t="shared" si="18"/>
        <v>34630170</v>
      </c>
      <c r="N61" s="355">
        <f t="shared" si="18"/>
        <v>26534236</v>
      </c>
      <c r="O61" s="355">
        <f t="shared" ref="O61" si="19">SUM(O16+O17+O40+O42+O47+O53+O56+O59)</f>
        <v>838446563</v>
      </c>
    </row>
    <row r="62" spans="1:15" ht="13.5">
      <c r="A62" s="359" t="s">
        <v>299</v>
      </c>
      <c r="B62" s="358" t="s">
        <v>261</v>
      </c>
      <c r="C62" s="346"/>
      <c r="D62" s="346"/>
      <c r="E62" s="346"/>
      <c r="F62" s="346"/>
      <c r="G62" s="346"/>
      <c r="H62" s="346">
        <v>240000</v>
      </c>
      <c r="I62" s="346"/>
      <c r="J62" s="346"/>
      <c r="K62" s="346"/>
      <c r="L62" s="346"/>
      <c r="M62" s="346"/>
      <c r="N62" s="346"/>
      <c r="O62" s="346">
        <f t="shared" si="11"/>
        <v>240000</v>
      </c>
    </row>
    <row r="63" spans="1:15" ht="13.5">
      <c r="A63" s="359" t="s">
        <v>262</v>
      </c>
      <c r="B63" s="358" t="s">
        <v>263</v>
      </c>
      <c r="C63" s="346">
        <v>530927</v>
      </c>
      <c r="D63" s="346">
        <v>530927</v>
      </c>
      <c r="E63" s="346">
        <v>530927</v>
      </c>
      <c r="F63" s="346">
        <v>530927</v>
      </c>
      <c r="G63" s="346">
        <v>530927</v>
      </c>
      <c r="H63" s="346">
        <v>530927</v>
      </c>
      <c r="I63" s="346">
        <v>530927</v>
      </c>
      <c r="J63" s="346">
        <v>530929</v>
      </c>
      <c r="K63" s="346">
        <v>530927</v>
      </c>
      <c r="L63" s="346">
        <v>530927</v>
      </c>
      <c r="M63" s="346">
        <v>530927</v>
      </c>
      <c r="N63" s="346">
        <v>530927</v>
      </c>
      <c r="O63" s="346">
        <f t="shared" si="11"/>
        <v>6371126</v>
      </c>
    </row>
    <row r="64" spans="1:15" ht="13.5">
      <c r="A64" s="354" t="s">
        <v>264</v>
      </c>
      <c r="B64" s="345" t="s">
        <v>265</v>
      </c>
      <c r="C64" s="343">
        <f t="shared" ref="C64:N64" si="20">SUM(C62:C63)</f>
        <v>530927</v>
      </c>
      <c r="D64" s="343">
        <f t="shared" si="20"/>
        <v>530927</v>
      </c>
      <c r="E64" s="343">
        <f t="shared" si="20"/>
        <v>530927</v>
      </c>
      <c r="F64" s="343">
        <f t="shared" si="20"/>
        <v>530927</v>
      </c>
      <c r="G64" s="343">
        <f t="shared" si="20"/>
        <v>530927</v>
      </c>
      <c r="H64" s="343">
        <f t="shared" si="20"/>
        <v>770927</v>
      </c>
      <c r="I64" s="343">
        <f t="shared" si="20"/>
        <v>530927</v>
      </c>
      <c r="J64" s="343">
        <f t="shared" si="20"/>
        <v>530929</v>
      </c>
      <c r="K64" s="343">
        <f t="shared" si="20"/>
        <v>530927</v>
      </c>
      <c r="L64" s="343">
        <f t="shared" si="20"/>
        <v>530927</v>
      </c>
      <c r="M64" s="343">
        <f t="shared" si="20"/>
        <v>530927</v>
      </c>
      <c r="N64" s="343">
        <f t="shared" si="20"/>
        <v>530927</v>
      </c>
      <c r="O64" s="346">
        <f t="shared" si="11"/>
        <v>6611126</v>
      </c>
    </row>
    <row r="65" spans="1:15">
      <c r="A65" s="354" t="s">
        <v>266</v>
      </c>
      <c r="B65" s="345" t="s">
        <v>267</v>
      </c>
      <c r="C65" s="343">
        <f>SUM(C64)</f>
        <v>530927</v>
      </c>
      <c r="D65" s="343">
        <f t="shared" ref="D65:O65" si="21">SUM(D64)</f>
        <v>530927</v>
      </c>
      <c r="E65" s="343">
        <f t="shared" si="21"/>
        <v>530927</v>
      </c>
      <c r="F65" s="343">
        <f t="shared" si="21"/>
        <v>530927</v>
      </c>
      <c r="G65" s="343">
        <f t="shared" si="21"/>
        <v>530927</v>
      </c>
      <c r="H65" s="343">
        <f t="shared" si="21"/>
        <v>770927</v>
      </c>
      <c r="I65" s="343">
        <f t="shared" si="21"/>
        <v>530927</v>
      </c>
      <c r="J65" s="343">
        <f t="shared" si="21"/>
        <v>530929</v>
      </c>
      <c r="K65" s="343">
        <f t="shared" si="21"/>
        <v>530927</v>
      </c>
      <c r="L65" s="343">
        <f t="shared" si="21"/>
        <v>530927</v>
      </c>
      <c r="M65" s="343">
        <f t="shared" si="21"/>
        <v>530927</v>
      </c>
      <c r="N65" s="343">
        <f t="shared" si="21"/>
        <v>530927</v>
      </c>
      <c r="O65" s="343">
        <f t="shared" si="21"/>
        <v>6611126</v>
      </c>
    </row>
    <row r="66" spans="1:15" ht="13.5">
      <c r="A66" s="356" t="s">
        <v>15</v>
      </c>
      <c r="B66" s="357"/>
      <c r="C66" s="355">
        <f t="shared" ref="C66:O66" si="22">SUM(C61+C65)</f>
        <v>27065173</v>
      </c>
      <c r="D66" s="355">
        <f t="shared" si="22"/>
        <v>27065165</v>
      </c>
      <c r="E66" s="355">
        <f t="shared" si="22"/>
        <v>145637467</v>
      </c>
      <c r="F66" s="355">
        <f t="shared" si="22"/>
        <v>53850404</v>
      </c>
      <c r="G66" s="355">
        <f t="shared" si="22"/>
        <v>114060158</v>
      </c>
      <c r="H66" s="355">
        <f t="shared" si="22"/>
        <v>119907803</v>
      </c>
      <c r="I66" s="355">
        <f t="shared" si="22"/>
        <v>59170840</v>
      </c>
      <c r="J66" s="355">
        <f t="shared" si="22"/>
        <v>34790376</v>
      </c>
      <c r="K66" s="355">
        <f t="shared" si="22"/>
        <v>27065175</v>
      </c>
      <c r="L66" s="355">
        <f t="shared" si="22"/>
        <v>174218868</v>
      </c>
      <c r="M66" s="355">
        <f t="shared" si="22"/>
        <v>35161097</v>
      </c>
      <c r="N66" s="355">
        <f t="shared" si="22"/>
        <v>27065163</v>
      </c>
      <c r="O66" s="355">
        <f t="shared" si="22"/>
        <v>845057689</v>
      </c>
    </row>
    <row r="67" spans="1:15" ht="13.5">
      <c r="A67" s="348" t="s">
        <v>118</v>
      </c>
      <c r="B67" s="359" t="s">
        <v>119</v>
      </c>
      <c r="C67" s="346">
        <v>4647345</v>
      </c>
      <c r="D67" s="346">
        <v>4647345</v>
      </c>
      <c r="E67" s="346">
        <v>4647345</v>
      </c>
      <c r="F67" s="346">
        <v>4647345</v>
      </c>
      <c r="G67" s="346">
        <v>4647345</v>
      </c>
      <c r="H67" s="346">
        <v>4647345</v>
      </c>
      <c r="I67" s="346">
        <v>4647345</v>
      </c>
      <c r="J67" s="346">
        <v>4647345</v>
      </c>
      <c r="K67" s="346">
        <v>4647345</v>
      </c>
      <c r="L67" s="346">
        <v>4647345</v>
      </c>
      <c r="M67" s="346">
        <v>4647345</v>
      </c>
      <c r="N67" s="346">
        <v>4647345</v>
      </c>
      <c r="O67" s="346">
        <f>SUM(C67:N67)</f>
        <v>55768140</v>
      </c>
    </row>
    <row r="68" spans="1:15" ht="13.5">
      <c r="A68" s="358" t="s">
        <v>120</v>
      </c>
      <c r="B68" s="359" t="s">
        <v>121</v>
      </c>
      <c r="C68" s="346">
        <v>4065789</v>
      </c>
      <c r="D68" s="346">
        <v>4065789</v>
      </c>
      <c r="E68" s="346">
        <v>4065789</v>
      </c>
      <c r="F68" s="346">
        <v>4065789</v>
      </c>
      <c r="G68" s="346">
        <v>4065789</v>
      </c>
      <c r="H68" s="346">
        <v>4065789</v>
      </c>
      <c r="I68" s="346">
        <v>4065789</v>
      </c>
      <c r="J68" s="346">
        <v>4065790</v>
      </c>
      <c r="K68" s="346">
        <v>4065789</v>
      </c>
      <c r="L68" s="346">
        <v>4065789</v>
      </c>
      <c r="M68" s="346">
        <v>4065790</v>
      </c>
      <c r="N68" s="346">
        <v>4065789</v>
      </c>
      <c r="O68" s="346">
        <f t="shared" ref="O68:O90" si="23">SUM(C68:N68)</f>
        <v>48789470</v>
      </c>
    </row>
    <row r="69" spans="1:15" ht="13.5">
      <c r="A69" s="358" t="s">
        <v>122</v>
      </c>
      <c r="B69" s="359" t="s">
        <v>123</v>
      </c>
      <c r="C69" s="346">
        <v>5369294</v>
      </c>
      <c r="D69" s="346">
        <v>5369294</v>
      </c>
      <c r="E69" s="346">
        <v>5369294</v>
      </c>
      <c r="F69" s="346">
        <v>5369294</v>
      </c>
      <c r="G69" s="346">
        <v>5369294</v>
      </c>
      <c r="H69" s="346">
        <v>5369294</v>
      </c>
      <c r="I69" s="346">
        <v>5369294</v>
      </c>
      <c r="J69" s="346">
        <v>5369294</v>
      </c>
      <c r="K69" s="346">
        <v>5369294</v>
      </c>
      <c r="L69" s="346">
        <v>5369294</v>
      </c>
      <c r="M69" s="346">
        <v>5369294</v>
      </c>
      <c r="N69" s="346">
        <v>5369294</v>
      </c>
      <c r="O69" s="346">
        <f t="shared" si="23"/>
        <v>64431528</v>
      </c>
    </row>
    <row r="70" spans="1:15" ht="13.5">
      <c r="A70" s="358" t="s">
        <v>124</v>
      </c>
      <c r="B70" s="359" t="s">
        <v>125</v>
      </c>
      <c r="C70" s="346">
        <v>260492</v>
      </c>
      <c r="D70" s="346">
        <v>260492</v>
      </c>
      <c r="E70" s="346">
        <v>260492</v>
      </c>
      <c r="F70" s="346">
        <v>260492</v>
      </c>
      <c r="G70" s="346">
        <v>260492</v>
      </c>
      <c r="H70" s="346">
        <v>260492</v>
      </c>
      <c r="I70" s="346">
        <v>260492</v>
      </c>
      <c r="J70" s="346">
        <v>260492</v>
      </c>
      <c r="K70" s="346">
        <v>260492</v>
      </c>
      <c r="L70" s="346">
        <v>260492</v>
      </c>
      <c r="M70" s="346">
        <v>260490</v>
      </c>
      <c r="N70" s="346">
        <v>260492</v>
      </c>
      <c r="O70" s="346">
        <f t="shared" si="23"/>
        <v>3125902</v>
      </c>
    </row>
    <row r="71" spans="1:15" ht="13.5">
      <c r="A71" s="358" t="s">
        <v>490</v>
      </c>
      <c r="B71" s="359" t="s">
        <v>127</v>
      </c>
      <c r="C71" s="346"/>
      <c r="D71" s="346"/>
      <c r="E71" s="346"/>
      <c r="F71" s="346"/>
      <c r="G71" s="346"/>
      <c r="H71" s="346">
        <v>4090078</v>
      </c>
      <c r="I71" s="346"/>
      <c r="J71" s="346"/>
      <c r="K71" s="346"/>
      <c r="L71" s="346">
        <v>4090078</v>
      </c>
      <c r="M71" s="346"/>
      <c r="N71" s="346"/>
      <c r="O71" s="346">
        <f t="shared" si="23"/>
        <v>8180156</v>
      </c>
    </row>
    <row r="72" spans="1:15" ht="13.5">
      <c r="A72" s="358" t="s">
        <v>491</v>
      </c>
      <c r="B72" s="359" t="s">
        <v>128</v>
      </c>
      <c r="C72" s="346"/>
      <c r="D72" s="346"/>
      <c r="E72" s="346"/>
      <c r="F72" s="346"/>
      <c r="G72" s="346">
        <v>3714841</v>
      </c>
      <c r="H72" s="346"/>
      <c r="I72" s="346"/>
      <c r="J72" s="346"/>
      <c r="K72" s="346"/>
      <c r="L72" s="346"/>
      <c r="M72" s="368"/>
      <c r="N72" s="346"/>
      <c r="O72" s="346">
        <f t="shared" si="23"/>
        <v>3714841</v>
      </c>
    </row>
    <row r="73" spans="1:15">
      <c r="A73" s="345" t="s">
        <v>129</v>
      </c>
      <c r="B73" s="354" t="s">
        <v>130</v>
      </c>
      <c r="C73" s="343">
        <f>SUM(C67:C72)</f>
        <v>14342920</v>
      </c>
      <c r="D73" s="343">
        <f t="shared" ref="D73:N73" si="24">SUM(D67:D72)</f>
        <v>14342920</v>
      </c>
      <c r="E73" s="343">
        <f t="shared" si="24"/>
        <v>14342920</v>
      </c>
      <c r="F73" s="343">
        <f t="shared" si="24"/>
        <v>14342920</v>
      </c>
      <c r="G73" s="343">
        <f t="shared" si="24"/>
        <v>18057761</v>
      </c>
      <c r="H73" s="343">
        <f t="shared" si="24"/>
        <v>18432998</v>
      </c>
      <c r="I73" s="343">
        <f t="shared" si="24"/>
        <v>14342920</v>
      </c>
      <c r="J73" s="343">
        <f t="shared" si="24"/>
        <v>14342921</v>
      </c>
      <c r="K73" s="343">
        <f t="shared" si="24"/>
        <v>14342920</v>
      </c>
      <c r="L73" s="343">
        <f t="shared" si="24"/>
        <v>18432998</v>
      </c>
      <c r="M73" s="343">
        <f t="shared" si="24"/>
        <v>14342919</v>
      </c>
      <c r="N73" s="343">
        <f t="shared" si="24"/>
        <v>14342920</v>
      </c>
      <c r="O73" s="343">
        <f>SUM(O67:O72)</f>
        <v>184010037</v>
      </c>
    </row>
    <row r="74" spans="1:15" ht="13.5">
      <c r="A74" s="358" t="s">
        <v>131</v>
      </c>
      <c r="B74" s="359" t="s">
        <v>132</v>
      </c>
      <c r="C74" s="346">
        <v>1347982</v>
      </c>
      <c r="D74" s="346">
        <v>1347982</v>
      </c>
      <c r="E74" s="346">
        <v>1347982</v>
      </c>
      <c r="F74" s="346">
        <v>1347982</v>
      </c>
      <c r="G74" s="346">
        <v>1347982</v>
      </c>
      <c r="H74" s="346">
        <v>1347982</v>
      </c>
      <c r="I74" s="346">
        <v>1347982</v>
      </c>
      <c r="J74" s="346">
        <v>1347982</v>
      </c>
      <c r="K74" s="346">
        <v>1347982</v>
      </c>
      <c r="L74" s="346">
        <v>1347985</v>
      </c>
      <c r="M74" s="346">
        <v>1347982</v>
      </c>
      <c r="N74" s="346">
        <v>1347982</v>
      </c>
      <c r="O74" s="346">
        <f t="shared" si="23"/>
        <v>16175787</v>
      </c>
    </row>
    <row r="75" spans="1:15">
      <c r="A75" s="345" t="s">
        <v>133</v>
      </c>
      <c r="B75" s="354" t="s">
        <v>134</v>
      </c>
      <c r="C75" s="343">
        <f>SUM(C73+C74)</f>
        <v>15690902</v>
      </c>
      <c r="D75" s="343">
        <f t="shared" ref="D75:N75" si="25">SUM(D73+D74)</f>
        <v>15690902</v>
      </c>
      <c r="E75" s="343">
        <f t="shared" si="25"/>
        <v>15690902</v>
      </c>
      <c r="F75" s="343">
        <f t="shared" si="25"/>
        <v>15690902</v>
      </c>
      <c r="G75" s="343">
        <f t="shared" si="25"/>
        <v>19405743</v>
      </c>
      <c r="H75" s="343">
        <f t="shared" si="25"/>
        <v>19780980</v>
      </c>
      <c r="I75" s="343">
        <f t="shared" si="25"/>
        <v>15690902</v>
      </c>
      <c r="J75" s="343">
        <f t="shared" si="25"/>
        <v>15690903</v>
      </c>
      <c r="K75" s="343">
        <f t="shared" si="25"/>
        <v>15690902</v>
      </c>
      <c r="L75" s="343">
        <f t="shared" si="25"/>
        <v>19780983</v>
      </c>
      <c r="M75" s="343">
        <f t="shared" si="25"/>
        <v>15690901</v>
      </c>
      <c r="N75" s="343">
        <f t="shared" si="25"/>
        <v>15690902</v>
      </c>
      <c r="O75" s="343">
        <f>SUM(O73:O74)</f>
        <v>200185824</v>
      </c>
    </row>
    <row r="76" spans="1:15" ht="13.5">
      <c r="A76" s="358" t="s">
        <v>493</v>
      </c>
      <c r="B76" s="359" t="s">
        <v>189</v>
      </c>
      <c r="C76" s="346"/>
      <c r="D76" s="346"/>
      <c r="E76" s="346"/>
      <c r="F76" s="346"/>
      <c r="G76" s="346"/>
      <c r="H76" s="346"/>
      <c r="I76" s="346"/>
      <c r="J76" s="346">
        <v>4263996</v>
      </c>
      <c r="K76" s="346"/>
      <c r="L76" s="346"/>
      <c r="M76" s="346"/>
      <c r="N76" s="346"/>
      <c r="O76" s="346">
        <f>SUM(C76:N76)</f>
        <v>4263996</v>
      </c>
    </row>
    <row r="77" spans="1:15">
      <c r="A77" s="345" t="s">
        <v>494</v>
      </c>
      <c r="B77" s="354" t="s">
        <v>495</v>
      </c>
      <c r="C77" s="343">
        <f>SUM(C76)</f>
        <v>0</v>
      </c>
      <c r="D77" s="343">
        <f t="shared" ref="D77:N77" si="26">SUM(D76)</f>
        <v>0</v>
      </c>
      <c r="E77" s="343">
        <f t="shared" si="26"/>
        <v>0</v>
      </c>
      <c r="F77" s="343">
        <f t="shared" si="26"/>
        <v>0</v>
      </c>
      <c r="G77" s="343">
        <f t="shared" si="26"/>
        <v>0</v>
      </c>
      <c r="H77" s="343">
        <f t="shared" si="26"/>
        <v>0</v>
      </c>
      <c r="I77" s="343">
        <f t="shared" si="26"/>
        <v>0</v>
      </c>
      <c r="J77" s="343">
        <f t="shared" si="26"/>
        <v>4263996</v>
      </c>
      <c r="K77" s="343">
        <f t="shared" si="26"/>
        <v>0</v>
      </c>
      <c r="L77" s="343">
        <f t="shared" si="26"/>
        <v>0</v>
      </c>
      <c r="M77" s="343">
        <f t="shared" si="26"/>
        <v>0</v>
      </c>
      <c r="N77" s="343">
        <f t="shared" si="26"/>
        <v>0</v>
      </c>
      <c r="O77" s="343">
        <f>SUM(O76)</f>
        <v>4263996</v>
      </c>
    </row>
    <row r="78" spans="1:15" ht="13.5">
      <c r="A78" s="358" t="s">
        <v>135</v>
      </c>
      <c r="B78" s="359" t="s">
        <v>136</v>
      </c>
      <c r="C78" s="346"/>
      <c r="D78" s="346"/>
      <c r="E78" s="346">
        <v>1425000</v>
      </c>
      <c r="F78" s="346"/>
      <c r="G78" s="346"/>
      <c r="H78" s="346"/>
      <c r="I78" s="346"/>
      <c r="J78" s="346"/>
      <c r="K78" s="346">
        <v>1425000</v>
      </c>
      <c r="L78" s="346"/>
      <c r="M78" s="346"/>
      <c r="N78" s="346"/>
      <c r="O78" s="346">
        <f t="shared" si="23"/>
        <v>2850000</v>
      </c>
    </row>
    <row r="79" spans="1:15" ht="13.5">
      <c r="A79" s="358" t="s">
        <v>139</v>
      </c>
      <c r="B79" s="359" t="s">
        <v>140</v>
      </c>
      <c r="C79" s="346"/>
      <c r="D79" s="346"/>
      <c r="E79" s="346"/>
      <c r="F79" s="346"/>
      <c r="G79" s="346"/>
      <c r="H79" s="346"/>
      <c r="I79" s="346"/>
      <c r="J79" s="346"/>
      <c r="K79" s="346">
        <v>360097787</v>
      </c>
      <c r="L79" s="346"/>
      <c r="M79" s="346"/>
      <c r="N79" s="346"/>
      <c r="O79" s="346">
        <f>SUM(C79:N79)</f>
        <v>360097787</v>
      </c>
    </row>
    <row r="80" spans="1:15">
      <c r="A80" s="345" t="s">
        <v>143</v>
      </c>
      <c r="B80" s="354" t="s">
        <v>144</v>
      </c>
      <c r="C80" s="343">
        <f>SUM(C78:C79)</f>
        <v>0</v>
      </c>
      <c r="D80" s="343">
        <f t="shared" ref="D80:N80" si="27">SUM(D78:D79)</f>
        <v>0</v>
      </c>
      <c r="E80" s="343">
        <f t="shared" si="27"/>
        <v>1425000</v>
      </c>
      <c r="F80" s="343">
        <f t="shared" si="27"/>
        <v>0</v>
      </c>
      <c r="G80" s="343">
        <f t="shared" si="27"/>
        <v>0</v>
      </c>
      <c r="H80" s="343">
        <f t="shared" si="27"/>
        <v>0</v>
      </c>
      <c r="I80" s="343">
        <f t="shared" si="27"/>
        <v>0</v>
      </c>
      <c r="J80" s="343">
        <f t="shared" si="27"/>
        <v>0</v>
      </c>
      <c r="K80" s="343">
        <f t="shared" si="27"/>
        <v>361522787</v>
      </c>
      <c r="L80" s="343">
        <f t="shared" si="27"/>
        <v>0</v>
      </c>
      <c r="M80" s="343">
        <f t="shared" si="27"/>
        <v>0</v>
      </c>
      <c r="N80" s="343">
        <f t="shared" si="27"/>
        <v>0</v>
      </c>
      <c r="O80" s="343">
        <f>SUM(C80:N80)</f>
        <v>362947787</v>
      </c>
    </row>
    <row r="81" spans="1:15" ht="13.5">
      <c r="A81" s="358" t="s">
        <v>145</v>
      </c>
      <c r="B81" s="359" t="s">
        <v>146</v>
      </c>
      <c r="C81" s="346">
        <v>1453632</v>
      </c>
      <c r="D81" s="346">
        <v>1453632</v>
      </c>
      <c r="E81" s="346">
        <v>1453632</v>
      </c>
      <c r="F81" s="346">
        <v>1453632</v>
      </c>
      <c r="G81" s="346">
        <v>1453632</v>
      </c>
      <c r="H81" s="346">
        <v>1453632</v>
      </c>
      <c r="I81" s="346">
        <v>1453632</v>
      </c>
      <c r="J81" s="346">
        <v>1453632</v>
      </c>
      <c r="K81" s="346">
        <v>1453632</v>
      </c>
      <c r="L81" s="346">
        <v>1453632</v>
      </c>
      <c r="M81" s="346">
        <v>1453632</v>
      </c>
      <c r="N81" s="346">
        <v>1453632</v>
      </c>
      <c r="O81" s="346">
        <f t="shared" si="23"/>
        <v>17443584</v>
      </c>
    </row>
    <row r="82" spans="1:15" ht="13.5">
      <c r="A82" s="358" t="s">
        <v>147</v>
      </c>
      <c r="B82" s="359" t="s">
        <v>148</v>
      </c>
      <c r="C82" s="346">
        <v>5000</v>
      </c>
      <c r="D82" s="346">
        <v>5000</v>
      </c>
      <c r="E82" s="346">
        <v>5000</v>
      </c>
      <c r="F82" s="346">
        <v>5000</v>
      </c>
      <c r="G82" s="346">
        <v>5000</v>
      </c>
      <c r="H82" s="346">
        <v>5000</v>
      </c>
      <c r="I82" s="346">
        <v>5000</v>
      </c>
      <c r="J82" s="346">
        <v>5000</v>
      </c>
      <c r="K82" s="346">
        <v>5000</v>
      </c>
      <c r="L82" s="346">
        <v>5000</v>
      </c>
      <c r="M82" s="346">
        <v>5000</v>
      </c>
      <c r="N82" s="346">
        <v>5000</v>
      </c>
      <c r="O82" s="346">
        <f t="shared" si="23"/>
        <v>60000</v>
      </c>
    </row>
    <row r="83" spans="1:15" ht="13.5">
      <c r="A83" s="358" t="s">
        <v>149</v>
      </c>
      <c r="B83" s="359" t="s">
        <v>150</v>
      </c>
      <c r="C83" s="346">
        <v>1070858</v>
      </c>
      <c r="D83" s="346">
        <v>1070858</v>
      </c>
      <c r="E83" s="346">
        <v>1070858</v>
      </c>
      <c r="F83" s="346">
        <v>1070858</v>
      </c>
      <c r="G83" s="346">
        <v>1070858</v>
      </c>
      <c r="H83" s="346">
        <v>1070858</v>
      </c>
      <c r="I83" s="346">
        <v>1070858</v>
      </c>
      <c r="J83" s="346">
        <v>1070858</v>
      </c>
      <c r="K83" s="346">
        <v>1070856</v>
      </c>
      <c r="L83" s="346">
        <v>1070858</v>
      </c>
      <c r="M83" s="346">
        <v>1070858</v>
      </c>
      <c r="N83" s="346">
        <v>1070858</v>
      </c>
      <c r="O83" s="346">
        <f t="shared" si="23"/>
        <v>12850294</v>
      </c>
    </row>
    <row r="84" spans="1:15" ht="13.5">
      <c r="A84" s="358" t="s">
        <v>151</v>
      </c>
      <c r="B84" s="359" t="s">
        <v>152</v>
      </c>
      <c r="C84" s="346">
        <v>676474</v>
      </c>
      <c r="D84" s="346">
        <v>676474</v>
      </c>
      <c r="E84" s="346">
        <v>676474</v>
      </c>
      <c r="F84" s="346">
        <v>676474</v>
      </c>
      <c r="G84" s="346">
        <v>676474</v>
      </c>
      <c r="H84" s="346">
        <v>676474</v>
      </c>
      <c r="I84" s="346">
        <v>676474</v>
      </c>
      <c r="J84" s="346">
        <v>676474</v>
      </c>
      <c r="K84" s="346">
        <v>676470</v>
      </c>
      <c r="L84" s="346">
        <v>676470</v>
      </c>
      <c r="M84" s="346">
        <v>676470</v>
      </c>
      <c r="N84" s="346">
        <v>676470</v>
      </c>
      <c r="O84" s="346">
        <f t="shared" si="23"/>
        <v>8117672</v>
      </c>
    </row>
    <row r="85" spans="1:15" ht="13.5">
      <c r="A85" s="358" t="s">
        <v>153</v>
      </c>
      <c r="B85" s="359" t="s">
        <v>154</v>
      </c>
      <c r="C85" s="346"/>
      <c r="D85" s="346"/>
      <c r="E85" s="346"/>
      <c r="F85" s="346"/>
      <c r="G85" s="346">
        <v>2311000</v>
      </c>
      <c r="H85" s="346"/>
      <c r="I85" s="346"/>
      <c r="J85" s="346"/>
      <c r="K85" s="346">
        <v>0</v>
      </c>
      <c r="L85" s="346"/>
      <c r="M85" s="346"/>
      <c r="N85" s="346"/>
      <c r="O85" s="346">
        <f t="shared" si="23"/>
        <v>2311000</v>
      </c>
    </row>
    <row r="86" spans="1:15" ht="13.5">
      <c r="A86" s="358" t="s">
        <v>492</v>
      </c>
      <c r="B86" s="359" t="s">
        <v>156</v>
      </c>
      <c r="C86" s="346">
        <v>62074</v>
      </c>
      <c r="D86" s="346">
        <v>62074</v>
      </c>
      <c r="E86" s="346">
        <v>62074</v>
      </c>
      <c r="F86" s="346">
        <v>62074</v>
      </c>
      <c r="G86" s="346">
        <v>62074</v>
      </c>
      <c r="H86" s="346">
        <v>62074</v>
      </c>
      <c r="I86" s="346">
        <v>62074</v>
      </c>
      <c r="J86" s="346">
        <v>62074</v>
      </c>
      <c r="K86" s="346">
        <v>62074</v>
      </c>
      <c r="L86" s="346">
        <v>62074</v>
      </c>
      <c r="M86" s="346">
        <v>62075</v>
      </c>
      <c r="N86" s="346">
        <v>62074</v>
      </c>
      <c r="O86" s="346">
        <f t="shared" si="23"/>
        <v>744889</v>
      </c>
    </row>
    <row r="87" spans="1:15">
      <c r="A87" s="345" t="s">
        <v>161</v>
      </c>
      <c r="B87" s="354" t="s">
        <v>162</v>
      </c>
      <c r="C87" s="343">
        <f>SUM(C81:C86)</f>
        <v>3268038</v>
      </c>
      <c r="D87" s="343">
        <f t="shared" ref="D87:N87" si="28">SUM(D81:D86)</f>
        <v>3268038</v>
      </c>
      <c r="E87" s="343">
        <f t="shared" si="28"/>
        <v>3268038</v>
      </c>
      <c r="F87" s="343">
        <f t="shared" si="28"/>
        <v>3268038</v>
      </c>
      <c r="G87" s="343">
        <f t="shared" si="28"/>
        <v>5579038</v>
      </c>
      <c r="H87" s="343">
        <f t="shared" si="28"/>
        <v>3268038</v>
      </c>
      <c r="I87" s="343">
        <f t="shared" si="28"/>
        <v>3268038</v>
      </c>
      <c r="J87" s="343">
        <f t="shared" si="28"/>
        <v>3268038</v>
      </c>
      <c r="K87" s="343">
        <f t="shared" si="28"/>
        <v>3268032</v>
      </c>
      <c r="L87" s="343">
        <f t="shared" si="28"/>
        <v>3268034</v>
      </c>
      <c r="M87" s="343">
        <f t="shared" si="28"/>
        <v>3268035</v>
      </c>
      <c r="N87" s="343">
        <f t="shared" si="28"/>
        <v>3268034</v>
      </c>
      <c r="O87" s="343">
        <f t="shared" si="23"/>
        <v>41527439</v>
      </c>
    </row>
    <row r="88" spans="1:15" ht="13.5">
      <c r="A88" s="350" t="s">
        <v>101</v>
      </c>
      <c r="B88" s="354"/>
      <c r="C88" s="346">
        <f>SUM(C75+C80+C87)</f>
        <v>18958940</v>
      </c>
      <c r="D88" s="346">
        <f t="shared" ref="D88:N88" si="29">SUM(D75+D80+D87)</f>
        <v>18958940</v>
      </c>
      <c r="E88" s="346">
        <f t="shared" si="29"/>
        <v>20383940</v>
      </c>
      <c r="F88" s="346">
        <f t="shared" si="29"/>
        <v>18958940</v>
      </c>
      <c r="G88" s="346">
        <f t="shared" si="29"/>
        <v>24984781</v>
      </c>
      <c r="H88" s="346">
        <f t="shared" si="29"/>
        <v>23049018</v>
      </c>
      <c r="I88" s="346">
        <f t="shared" si="29"/>
        <v>18958940</v>
      </c>
      <c r="J88" s="346">
        <f t="shared" si="29"/>
        <v>18958941</v>
      </c>
      <c r="K88" s="346">
        <f t="shared" si="29"/>
        <v>380481721</v>
      </c>
      <c r="L88" s="346">
        <f t="shared" si="29"/>
        <v>23049017</v>
      </c>
      <c r="M88" s="346">
        <f t="shared" si="29"/>
        <v>18958936</v>
      </c>
      <c r="N88" s="346">
        <f t="shared" si="29"/>
        <v>18958936</v>
      </c>
      <c r="O88" s="343">
        <f t="shared" si="23"/>
        <v>604661050</v>
      </c>
    </row>
    <row r="89" spans="1:15" ht="13.5">
      <c r="A89" s="358" t="s">
        <v>163</v>
      </c>
      <c r="B89" s="359" t="s">
        <v>164</v>
      </c>
      <c r="C89" s="346"/>
      <c r="D89" s="346"/>
      <c r="E89" s="346"/>
      <c r="F89" s="346">
        <v>0</v>
      </c>
      <c r="G89" s="346"/>
      <c r="H89" s="346"/>
      <c r="I89" s="346"/>
      <c r="J89" s="346"/>
      <c r="K89" s="346"/>
      <c r="L89" s="346"/>
      <c r="M89" s="346"/>
      <c r="N89" s="346"/>
      <c r="O89" s="343">
        <f t="shared" si="23"/>
        <v>0</v>
      </c>
    </row>
    <row r="90" spans="1:15">
      <c r="A90" s="345" t="s">
        <v>165</v>
      </c>
      <c r="B90" s="354" t="s">
        <v>166</v>
      </c>
      <c r="C90" s="343"/>
      <c r="D90" s="343"/>
      <c r="E90" s="343"/>
      <c r="F90" s="343">
        <v>0</v>
      </c>
      <c r="G90" s="343"/>
      <c r="H90" s="343"/>
      <c r="I90" s="343"/>
      <c r="J90" s="343"/>
      <c r="K90" s="343"/>
      <c r="L90" s="343"/>
      <c r="M90" s="343"/>
      <c r="N90" s="343"/>
      <c r="O90" s="343">
        <f t="shared" si="23"/>
        <v>0</v>
      </c>
    </row>
    <row r="91" spans="1:15" ht="13.5">
      <c r="A91" s="350" t="s">
        <v>102</v>
      </c>
      <c r="B91" s="354"/>
      <c r="C91" s="346">
        <f>SUM(C77+C90)</f>
        <v>0</v>
      </c>
      <c r="D91" s="346">
        <f t="shared" ref="D91:N91" si="30">SUM(D77+D90)</f>
        <v>0</v>
      </c>
      <c r="E91" s="346">
        <f t="shared" si="30"/>
        <v>0</v>
      </c>
      <c r="F91" s="346">
        <f t="shared" si="30"/>
        <v>0</v>
      </c>
      <c r="G91" s="346">
        <f t="shared" si="30"/>
        <v>0</v>
      </c>
      <c r="H91" s="346">
        <f t="shared" si="30"/>
        <v>0</v>
      </c>
      <c r="I91" s="346">
        <f t="shared" si="30"/>
        <v>0</v>
      </c>
      <c r="J91" s="346">
        <f t="shared" si="30"/>
        <v>4263996</v>
      </c>
      <c r="K91" s="346">
        <f t="shared" si="30"/>
        <v>0</v>
      </c>
      <c r="L91" s="346">
        <f t="shared" si="30"/>
        <v>0</v>
      </c>
      <c r="M91" s="346">
        <f t="shared" si="30"/>
        <v>0</v>
      </c>
      <c r="N91" s="346">
        <f t="shared" si="30"/>
        <v>0</v>
      </c>
      <c r="O91" s="343">
        <f>SUM(C91:N91)</f>
        <v>4263996</v>
      </c>
    </row>
    <row r="92" spans="1:15">
      <c r="A92" s="345" t="s">
        <v>169</v>
      </c>
      <c r="B92" s="354" t="s">
        <v>170</v>
      </c>
      <c r="C92" s="343">
        <f>SUM(C75+C77+C80+C87+C90)</f>
        <v>18958940</v>
      </c>
      <c r="D92" s="343">
        <f t="shared" ref="D92:N92" si="31">SUM(D75+D77+D80+D87+D90)</f>
        <v>18958940</v>
      </c>
      <c r="E92" s="343">
        <f t="shared" si="31"/>
        <v>20383940</v>
      </c>
      <c r="F92" s="343">
        <f t="shared" si="31"/>
        <v>18958940</v>
      </c>
      <c r="G92" s="343">
        <f t="shared" si="31"/>
        <v>24984781</v>
      </c>
      <c r="H92" s="343">
        <f t="shared" si="31"/>
        <v>23049018</v>
      </c>
      <c r="I92" s="343">
        <f t="shared" si="31"/>
        <v>18958940</v>
      </c>
      <c r="J92" s="343">
        <f t="shared" si="31"/>
        <v>23222937</v>
      </c>
      <c r="K92" s="343">
        <f t="shared" si="31"/>
        <v>380481721</v>
      </c>
      <c r="L92" s="343">
        <f t="shared" si="31"/>
        <v>23049017</v>
      </c>
      <c r="M92" s="343">
        <f t="shared" si="31"/>
        <v>18958936</v>
      </c>
      <c r="N92" s="343">
        <f t="shared" si="31"/>
        <v>18958936</v>
      </c>
      <c r="O92" s="343">
        <f>SUM(C92:N92)</f>
        <v>608925046</v>
      </c>
    </row>
    <row r="93" spans="1:15" ht="13.5">
      <c r="A93" s="356" t="s">
        <v>171</v>
      </c>
      <c r="B93" s="354"/>
      <c r="C93" s="346">
        <f t="shared" ref="C93:O93" si="32">SUM(C87-C48)</f>
        <v>-23266208</v>
      </c>
      <c r="D93" s="346">
        <f t="shared" si="32"/>
        <v>-23266200</v>
      </c>
      <c r="E93" s="346">
        <f t="shared" si="32"/>
        <v>-47928352</v>
      </c>
      <c r="F93" s="346">
        <f t="shared" si="32"/>
        <v>-26556439</v>
      </c>
      <c r="G93" s="346">
        <f t="shared" si="32"/>
        <v>-20955206</v>
      </c>
      <c r="H93" s="346">
        <f t="shared" si="32"/>
        <v>-26909150</v>
      </c>
      <c r="I93" s="346">
        <f t="shared" si="32"/>
        <v>-23266205</v>
      </c>
      <c r="J93" s="346">
        <f t="shared" si="32"/>
        <v>-26416212</v>
      </c>
      <c r="K93" s="346">
        <f t="shared" si="32"/>
        <v>-23266216</v>
      </c>
      <c r="L93" s="346">
        <f t="shared" si="32"/>
        <v>-165575272</v>
      </c>
      <c r="M93" s="346">
        <f t="shared" si="32"/>
        <v>-23266204</v>
      </c>
      <c r="N93" s="346">
        <f t="shared" si="32"/>
        <v>-23266202</v>
      </c>
      <c r="O93" s="346">
        <f t="shared" si="32"/>
        <v>-453937866</v>
      </c>
    </row>
    <row r="94" spans="1:15" ht="13.5">
      <c r="A94" s="356" t="s">
        <v>172</v>
      </c>
      <c r="B94" s="354"/>
      <c r="C94" s="346">
        <f t="shared" ref="C94:O94" si="33">SUM(C90-C60)</f>
        <v>0</v>
      </c>
      <c r="D94" s="346">
        <f t="shared" si="33"/>
        <v>0</v>
      </c>
      <c r="E94" s="346">
        <f t="shared" si="33"/>
        <v>-93910150</v>
      </c>
      <c r="F94" s="346">
        <f t="shared" si="33"/>
        <v>-23495000</v>
      </c>
      <c r="G94" s="346">
        <f t="shared" si="33"/>
        <v>-86994987</v>
      </c>
      <c r="H94" s="346">
        <f t="shared" si="33"/>
        <v>-88959688</v>
      </c>
      <c r="I94" s="346">
        <f t="shared" si="33"/>
        <v>-32105670</v>
      </c>
      <c r="J94" s="346">
        <f t="shared" si="33"/>
        <v>-4575197</v>
      </c>
      <c r="K94" s="346">
        <f t="shared" si="33"/>
        <v>0</v>
      </c>
      <c r="L94" s="346">
        <f t="shared" si="33"/>
        <v>-4844635</v>
      </c>
      <c r="M94" s="346">
        <f t="shared" si="33"/>
        <v>-8095931</v>
      </c>
      <c r="N94" s="346">
        <f t="shared" si="33"/>
        <v>0</v>
      </c>
      <c r="O94" s="346">
        <f t="shared" si="33"/>
        <v>-342981258</v>
      </c>
    </row>
    <row r="95" spans="1:15" ht="13.5">
      <c r="A95" s="358" t="s">
        <v>173</v>
      </c>
      <c r="B95" s="358" t="s">
        <v>174</v>
      </c>
      <c r="C95" s="346"/>
      <c r="D95" s="346"/>
      <c r="E95" s="346"/>
      <c r="F95" s="346"/>
      <c r="G95" s="346">
        <v>334498154</v>
      </c>
      <c r="H95" s="346"/>
      <c r="I95" s="346"/>
      <c r="J95" s="346"/>
      <c r="K95" s="346"/>
      <c r="L95" s="346"/>
      <c r="M95" s="346"/>
      <c r="N95" s="346"/>
      <c r="O95" s="346">
        <f t="shared" ref="O95:O96" si="34">SUM(C95:N95)</f>
        <v>334498154</v>
      </c>
    </row>
    <row r="96" spans="1:15" ht="13.5">
      <c r="A96" s="345" t="s">
        <v>175</v>
      </c>
      <c r="B96" s="345" t="s">
        <v>176</v>
      </c>
      <c r="C96" s="343">
        <f t="shared" ref="C96:N96" si="35">SUM(C95:C95)</f>
        <v>0</v>
      </c>
      <c r="D96" s="343">
        <f t="shared" si="35"/>
        <v>0</v>
      </c>
      <c r="E96" s="343">
        <f t="shared" si="35"/>
        <v>0</v>
      </c>
      <c r="F96" s="343">
        <f t="shared" si="35"/>
        <v>0</v>
      </c>
      <c r="G96" s="343">
        <f t="shared" si="35"/>
        <v>334498154</v>
      </c>
      <c r="H96" s="343">
        <f t="shared" si="35"/>
        <v>0</v>
      </c>
      <c r="I96" s="343">
        <f t="shared" si="35"/>
        <v>0</v>
      </c>
      <c r="J96" s="343">
        <f t="shared" si="35"/>
        <v>0</v>
      </c>
      <c r="K96" s="343">
        <f t="shared" si="35"/>
        <v>0</v>
      </c>
      <c r="L96" s="343">
        <f t="shared" si="35"/>
        <v>0</v>
      </c>
      <c r="M96" s="343">
        <f t="shared" si="35"/>
        <v>0</v>
      </c>
      <c r="N96" s="343">
        <f t="shared" si="35"/>
        <v>0</v>
      </c>
      <c r="O96" s="346">
        <f t="shared" si="34"/>
        <v>334498154</v>
      </c>
    </row>
    <row r="97" spans="1:15">
      <c r="A97" s="345" t="s">
        <v>177</v>
      </c>
      <c r="B97" s="345" t="s">
        <v>178</v>
      </c>
      <c r="C97" s="343">
        <f>SUM(C96)</f>
        <v>0</v>
      </c>
      <c r="D97" s="343">
        <f t="shared" ref="D97:O98" si="36">SUM(D96)</f>
        <v>0</v>
      </c>
      <c r="E97" s="343">
        <f t="shared" si="36"/>
        <v>0</v>
      </c>
      <c r="F97" s="343">
        <f t="shared" si="36"/>
        <v>0</v>
      </c>
      <c r="G97" s="343">
        <f t="shared" si="36"/>
        <v>334498154</v>
      </c>
      <c r="H97" s="343">
        <f t="shared" si="36"/>
        <v>0</v>
      </c>
      <c r="I97" s="343">
        <f t="shared" si="36"/>
        <v>0</v>
      </c>
      <c r="J97" s="343">
        <f t="shared" si="36"/>
        <v>0</v>
      </c>
      <c r="K97" s="343">
        <f t="shared" si="36"/>
        <v>0</v>
      </c>
      <c r="L97" s="343">
        <f t="shared" si="36"/>
        <v>0</v>
      </c>
      <c r="M97" s="343">
        <f t="shared" si="36"/>
        <v>0</v>
      </c>
      <c r="N97" s="343">
        <f t="shared" si="36"/>
        <v>0</v>
      </c>
      <c r="O97" s="343">
        <f t="shared" si="36"/>
        <v>334498154</v>
      </c>
    </row>
    <row r="98" spans="1:15">
      <c r="A98" s="354" t="s">
        <v>179</v>
      </c>
      <c r="B98" s="345" t="s">
        <v>180</v>
      </c>
      <c r="C98" s="343">
        <f>SUM(C97)</f>
        <v>0</v>
      </c>
      <c r="D98" s="343">
        <f t="shared" si="36"/>
        <v>0</v>
      </c>
      <c r="E98" s="343">
        <f t="shared" si="36"/>
        <v>0</v>
      </c>
      <c r="F98" s="343">
        <f t="shared" si="36"/>
        <v>0</v>
      </c>
      <c r="G98" s="343">
        <f t="shared" si="36"/>
        <v>334498154</v>
      </c>
      <c r="H98" s="343">
        <f t="shared" si="36"/>
        <v>0</v>
      </c>
      <c r="I98" s="343">
        <f t="shared" si="36"/>
        <v>0</v>
      </c>
      <c r="J98" s="343">
        <f t="shared" si="36"/>
        <v>0</v>
      </c>
      <c r="K98" s="343">
        <f t="shared" si="36"/>
        <v>0</v>
      </c>
      <c r="L98" s="343">
        <f t="shared" si="36"/>
        <v>0</v>
      </c>
      <c r="M98" s="343">
        <f t="shared" si="36"/>
        <v>0</v>
      </c>
      <c r="N98" s="343">
        <f t="shared" si="36"/>
        <v>0</v>
      </c>
      <c r="O98" s="343">
        <f t="shared" si="36"/>
        <v>334498154</v>
      </c>
    </row>
    <row r="99" spans="1:15" ht="13.5">
      <c r="A99" s="356" t="s">
        <v>23</v>
      </c>
      <c r="B99" s="357"/>
      <c r="C99" s="355">
        <f>SUM(C92+C98)</f>
        <v>18958940</v>
      </c>
      <c r="D99" s="355">
        <f t="shared" ref="D99:N99" si="37">SUM(D92+D98)</f>
        <v>18958940</v>
      </c>
      <c r="E99" s="355">
        <f t="shared" si="37"/>
        <v>20383940</v>
      </c>
      <c r="F99" s="355">
        <f t="shared" si="37"/>
        <v>18958940</v>
      </c>
      <c r="G99" s="355">
        <f t="shared" si="37"/>
        <v>359482935</v>
      </c>
      <c r="H99" s="355">
        <f t="shared" si="37"/>
        <v>23049018</v>
      </c>
      <c r="I99" s="355">
        <f t="shared" si="37"/>
        <v>18958940</v>
      </c>
      <c r="J99" s="355">
        <f t="shared" si="37"/>
        <v>23222937</v>
      </c>
      <c r="K99" s="355">
        <f t="shared" si="37"/>
        <v>380481721</v>
      </c>
      <c r="L99" s="355">
        <f t="shared" si="37"/>
        <v>23049017</v>
      </c>
      <c r="M99" s="355">
        <f t="shared" si="37"/>
        <v>18958936</v>
      </c>
      <c r="N99" s="355">
        <f t="shared" si="37"/>
        <v>18958936</v>
      </c>
      <c r="O99" s="355">
        <f>SUM(C99:N99)</f>
        <v>943423200</v>
      </c>
    </row>
    <row r="100" spans="1:15" ht="15"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</row>
    <row r="101" spans="1:15" ht="15">
      <c r="A101" s="522"/>
      <c r="B101" s="523"/>
      <c r="C101" s="523"/>
      <c r="D101" s="523"/>
      <c r="E101" s="523"/>
      <c r="F101" s="523"/>
      <c r="G101" s="523"/>
      <c r="H101" s="523"/>
      <c r="I101" s="523"/>
      <c r="J101" s="523"/>
      <c r="K101" s="523"/>
      <c r="L101" s="523"/>
      <c r="M101" s="523"/>
      <c r="N101" s="523"/>
      <c r="O101" s="523"/>
    </row>
    <row r="102" spans="1:15" ht="15"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</row>
    <row r="103" spans="1:15" ht="15">
      <c r="B103" s="360"/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</row>
    <row r="104" spans="1:15" ht="15"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</row>
    <row r="105" spans="1:15" ht="15">
      <c r="B105" s="360"/>
      <c r="C105" s="360"/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</row>
    <row r="106" spans="1:15" ht="15"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</row>
    <row r="107" spans="1:15" ht="15">
      <c r="B107" s="360"/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</row>
    <row r="108" spans="1:15" ht="15">
      <c r="B108" s="360"/>
      <c r="C108" s="360"/>
      <c r="D108" s="360"/>
      <c r="E108" s="360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</row>
    <row r="109" spans="1:15" ht="15"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</row>
    <row r="110" spans="1:15" ht="15"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</row>
    <row r="111" spans="1:15" ht="15"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</row>
    <row r="112" spans="1:15" ht="15">
      <c r="B112" s="360"/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</row>
  </sheetData>
  <mergeCells count="4">
    <mergeCell ref="A1:O1"/>
    <mergeCell ref="A2:O2"/>
    <mergeCell ref="A3:O3"/>
    <mergeCell ref="A101:O10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3"/>
  <sheetViews>
    <sheetView workbookViewId="0">
      <selection activeCell="A3" sqref="A3:O3"/>
    </sheetView>
  </sheetViews>
  <sheetFormatPr defaultRowHeight="15"/>
  <cols>
    <col min="1" max="1" width="83" style="254" customWidth="1"/>
    <col min="2" max="2" width="8.85546875" style="254" customWidth="1"/>
    <col min="3" max="3" width="14.85546875" style="254" bestFit="1" customWidth="1"/>
    <col min="4" max="4" width="14.7109375" style="254" bestFit="1" customWidth="1"/>
    <col min="5" max="5" width="15.85546875" style="254" bestFit="1" customWidth="1"/>
    <col min="6" max="6" width="14.5703125" style="254" bestFit="1" customWidth="1"/>
    <col min="7" max="7" width="16.140625" style="254" bestFit="1" customWidth="1"/>
    <col min="8" max="8" width="15.42578125" style="254" bestFit="1" customWidth="1"/>
    <col min="9" max="9" width="14.5703125" style="254" bestFit="1" customWidth="1"/>
    <col min="10" max="10" width="15.28515625" style="254" bestFit="1" customWidth="1"/>
    <col min="11" max="11" width="16.140625" style="254" bestFit="1" customWidth="1"/>
    <col min="12" max="12" width="15.85546875" style="254" bestFit="1" customWidth="1"/>
    <col min="13" max="13" width="15.7109375" style="254" bestFit="1" customWidth="1"/>
    <col min="14" max="14" width="14.85546875" style="254" bestFit="1" customWidth="1"/>
    <col min="15" max="15" width="17.42578125" style="254" customWidth="1"/>
    <col min="16" max="251" width="9.140625" style="254"/>
    <col min="252" max="252" width="91.140625" style="254" customWidth="1"/>
    <col min="253" max="253" width="9.140625" style="254"/>
    <col min="254" max="254" width="15.5703125" style="254" bestFit="1" customWidth="1"/>
    <col min="255" max="255" width="15" style="254" customWidth="1"/>
    <col min="256" max="256" width="15.42578125" style="254" customWidth="1"/>
    <col min="257" max="257" width="14.28515625" style="254" customWidth="1"/>
    <col min="258" max="258" width="16" style="254" customWidth="1"/>
    <col min="259" max="259" width="15.28515625" style="254" customWidth="1"/>
    <col min="260" max="260" width="14.5703125" style="254" customWidth="1"/>
    <col min="261" max="261" width="15.5703125" style="254" bestFit="1" customWidth="1"/>
    <col min="262" max="262" width="16.140625" style="254" bestFit="1" customWidth="1"/>
    <col min="263" max="263" width="14.85546875" style="254" customWidth="1"/>
    <col min="264" max="264" width="15.5703125" style="254" bestFit="1" customWidth="1"/>
    <col min="265" max="265" width="14.85546875" style="254" bestFit="1" customWidth="1"/>
    <col min="266" max="266" width="19.28515625" style="254" customWidth="1"/>
    <col min="267" max="267" width="21.28515625" style="254" bestFit="1" customWidth="1"/>
    <col min="268" max="268" width="14.5703125" style="254" bestFit="1" customWidth="1"/>
    <col min="269" max="507" width="9.140625" style="254"/>
    <col min="508" max="508" width="91.140625" style="254" customWidth="1"/>
    <col min="509" max="509" width="9.140625" style="254"/>
    <col min="510" max="510" width="15.5703125" style="254" bestFit="1" customWidth="1"/>
    <col min="511" max="511" width="15" style="254" customWidth="1"/>
    <col min="512" max="512" width="15.42578125" style="254" customWidth="1"/>
    <col min="513" max="513" width="14.28515625" style="254" customWidth="1"/>
    <col min="514" max="514" width="16" style="254" customWidth="1"/>
    <col min="515" max="515" width="15.28515625" style="254" customWidth="1"/>
    <col min="516" max="516" width="14.5703125" style="254" customWidth="1"/>
    <col min="517" max="517" width="15.5703125" style="254" bestFit="1" customWidth="1"/>
    <col min="518" max="518" width="16.140625" style="254" bestFit="1" customWidth="1"/>
    <col min="519" max="519" width="14.85546875" style="254" customWidth="1"/>
    <col min="520" max="520" width="15.5703125" style="254" bestFit="1" customWidth="1"/>
    <col min="521" max="521" width="14.85546875" style="254" bestFit="1" customWidth="1"/>
    <col min="522" max="522" width="19.28515625" style="254" customWidth="1"/>
    <col min="523" max="523" width="21.28515625" style="254" bestFit="1" customWidth="1"/>
    <col min="524" max="524" width="14.5703125" style="254" bestFit="1" customWidth="1"/>
    <col min="525" max="763" width="9.140625" style="254"/>
    <col min="764" max="764" width="91.140625" style="254" customWidth="1"/>
    <col min="765" max="765" width="9.140625" style="254"/>
    <col min="766" max="766" width="15.5703125" style="254" bestFit="1" customWidth="1"/>
    <col min="767" max="767" width="15" style="254" customWidth="1"/>
    <col min="768" max="768" width="15.42578125" style="254" customWidth="1"/>
    <col min="769" max="769" width="14.28515625" style="254" customWidth="1"/>
    <col min="770" max="770" width="16" style="254" customWidth="1"/>
    <col min="771" max="771" width="15.28515625" style="254" customWidth="1"/>
    <col min="772" max="772" width="14.5703125" style="254" customWidth="1"/>
    <col min="773" max="773" width="15.5703125" style="254" bestFit="1" customWidth="1"/>
    <col min="774" max="774" width="16.140625" style="254" bestFit="1" customWidth="1"/>
    <col min="775" max="775" width="14.85546875" style="254" customWidth="1"/>
    <col min="776" max="776" width="15.5703125" style="254" bestFit="1" customWidth="1"/>
    <col min="777" max="777" width="14.85546875" style="254" bestFit="1" customWidth="1"/>
    <col min="778" max="778" width="19.28515625" style="254" customWidth="1"/>
    <col min="779" max="779" width="21.28515625" style="254" bestFit="1" customWidth="1"/>
    <col min="780" max="780" width="14.5703125" style="254" bestFit="1" customWidth="1"/>
    <col min="781" max="1019" width="9.140625" style="254"/>
    <col min="1020" max="1020" width="91.140625" style="254" customWidth="1"/>
    <col min="1021" max="1021" width="9.140625" style="254"/>
    <col min="1022" max="1022" width="15.5703125" style="254" bestFit="1" customWidth="1"/>
    <col min="1023" max="1023" width="15" style="254" customWidth="1"/>
    <col min="1024" max="1024" width="15.42578125" style="254" customWidth="1"/>
    <col min="1025" max="1025" width="14.28515625" style="254" customWidth="1"/>
    <col min="1026" max="1026" width="16" style="254" customWidth="1"/>
    <col min="1027" max="1027" width="15.28515625" style="254" customWidth="1"/>
    <col min="1028" max="1028" width="14.5703125" style="254" customWidth="1"/>
    <col min="1029" max="1029" width="15.5703125" style="254" bestFit="1" customWidth="1"/>
    <col min="1030" max="1030" width="16.140625" style="254" bestFit="1" customWidth="1"/>
    <col min="1031" max="1031" width="14.85546875" style="254" customWidth="1"/>
    <col min="1032" max="1032" width="15.5703125" style="254" bestFit="1" customWidth="1"/>
    <col min="1033" max="1033" width="14.85546875" style="254" bestFit="1" customWidth="1"/>
    <col min="1034" max="1034" width="19.28515625" style="254" customWidth="1"/>
    <col min="1035" max="1035" width="21.28515625" style="254" bestFit="1" customWidth="1"/>
    <col min="1036" max="1036" width="14.5703125" style="254" bestFit="1" customWidth="1"/>
    <col min="1037" max="1275" width="9.140625" style="254"/>
    <col min="1276" max="1276" width="91.140625" style="254" customWidth="1"/>
    <col min="1277" max="1277" width="9.140625" style="254"/>
    <col min="1278" max="1278" width="15.5703125" style="254" bestFit="1" customWidth="1"/>
    <col min="1279" max="1279" width="15" style="254" customWidth="1"/>
    <col min="1280" max="1280" width="15.42578125" style="254" customWidth="1"/>
    <col min="1281" max="1281" width="14.28515625" style="254" customWidth="1"/>
    <col min="1282" max="1282" width="16" style="254" customWidth="1"/>
    <col min="1283" max="1283" width="15.28515625" style="254" customWidth="1"/>
    <col min="1284" max="1284" width="14.5703125" style="254" customWidth="1"/>
    <col min="1285" max="1285" width="15.5703125" style="254" bestFit="1" customWidth="1"/>
    <col min="1286" max="1286" width="16.140625" style="254" bestFit="1" customWidth="1"/>
    <col min="1287" max="1287" width="14.85546875" style="254" customWidth="1"/>
    <col min="1288" max="1288" width="15.5703125" style="254" bestFit="1" customWidth="1"/>
    <col min="1289" max="1289" width="14.85546875" style="254" bestFit="1" customWidth="1"/>
    <col min="1290" max="1290" width="19.28515625" style="254" customWidth="1"/>
    <col min="1291" max="1291" width="21.28515625" style="254" bestFit="1" customWidth="1"/>
    <col min="1292" max="1292" width="14.5703125" style="254" bestFit="1" customWidth="1"/>
    <col min="1293" max="1531" width="9.140625" style="254"/>
    <col min="1532" max="1532" width="91.140625" style="254" customWidth="1"/>
    <col min="1533" max="1533" width="9.140625" style="254"/>
    <col min="1534" max="1534" width="15.5703125" style="254" bestFit="1" customWidth="1"/>
    <col min="1535" max="1535" width="15" style="254" customWidth="1"/>
    <col min="1536" max="1536" width="15.42578125" style="254" customWidth="1"/>
    <col min="1537" max="1537" width="14.28515625" style="254" customWidth="1"/>
    <col min="1538" max="1538" width="16" style="254" customWidth="1"/>
    <col min="1539" max="1539" width="15.28515625" style="254" customWidth="1"/>
    <col min="1540" max="1540" width="14.5703125" style="254" customWidth="1"/>
    <col min="1541" max="1541" width="15.5703125" style="254" bestFit="1" customWidth="1"/>
    <col min="1542" max="1542" width="16.140625" style="254" bestFit="1" customWidth="1"/>
    <col min="1543" max="1543" width="14.85546875" style="254" customWidth="1"/>
    <col min="1544" max="1544" width="15.5703125" style="254" bestFit="1" customWidth="1"/>
    <col min="1545" max="1545" width="14.85546875" style="254" bestFit="1" customWidth="1"/>
    <col min="1546" max="1546" width="19.28515625" style="254" customWidth="1"/>
    <col min="1547" max="1547" width="21.28515625" style="254" bestFit="1" customWidth="1"/>
    <col min="1548" max="1548" width="14.5703125" style="254" bestFit="1" customWidth="1"/>
    <col min="1549" max="1787" width="9.140625" style="254"/>
    <col min="1788" max="1788" width="91.140625" style="254" customWidth="1"/>
    <col min="1789" max="1789" width="9.140625" style="254"/>
    <col min="1790" max="1790" width="15.5703125" style="254" bestFit="1" customWidth="1"/>
    <col min="1791" max="1791" width="15" style="254" customWidth="1"/>
    <col min="1792" max="1792" width="15.42578125" style="254" customWidth="1"/>
    <col min="1793" max="1793" width="14.28515625" style="254" customWidth="1"/>
    <col min="1794" max="1794" width="16" style="254" customWidth="1"/>
    <col min="1795" max="1795" width="15.28515625" style="254" customWidth="1"/>
    <col min="1796" max="1796" width="14.5703125" style="254" customWidth="1"/>
    <col min="1797" max="1797" width="15.5703125" style="254" bestFit="1" customWidth="1"/>
    <col min="1798" max="1798" width="16.140625" style="254" bestFit="1" customWidth="1"/>
    <col min="1799" max="1799" width="14.85546875" style="254" customWidth="1"/>
    <col min="1800" max="1800" width="15.5703125" style="254" bestFit="1" customWidth="1"/>
    <col min="1801" max="1801" width="14.85546875" style="254" bestFit="1" customWidth="1"/>
    <col min="1802" max="1802" width="19.28515625" style="254" customWidth="1"/>
    <col min="1803" max="1803" width="21.28515625" style="254" bestFit="1" customWidth="1"/>
    <col min="1804" max="1804" width="14.5703125" style="254" bestFit="1" customWidth="1"/>
    <col min="1805" max="2043" width="9.140625" style="254"/>
    <col min="2044" max="2044" width="91.140625" style="254" customWidth="1"/>
    <col min="2045" max="2045" width="9.140625" style="254"/>
    <col min="2046" max="2046" width="15.5703125" style="254" bestFit="1" customWidth="1"/>
    <col min="2047" max="2047" width="15" style="254" customWidth="1"/>
    <col min="2048" max="2048" width="15.42578125" style="254" customWidth="1"/>
    <col min="2049" max="2049" width="14.28515625" style="254" customWidth="1"/>
    <col min="2050" max="2050" width="16" style="254" customWidth="1"/>
    <col min="2051" max="2051" width="15.28515625" style="254" customWidth="1"/>
    <col min="2052" max="2052" width="14.5703125" style="254" customWidth="1"/>
    <col min="2053" max="2053" width="15.5703125" style="254" bestFit="1" customWidth="1"/>
    <col min="2054" max="2054" width="16.140625" style="254" bestFit="1" customWidth="1"/>
    <col min="2055" max="2055" width="14.85546875" style="254" customWidth="1"/>
    <col min="2056" max="2056" width="15.5703125" style="254" bestFit="1" customWidth="1"/>
    <col min="2057" max="2057" width="14.85546875" style="254" bestFit="1" customWidth="1"/>
    <col min="2058" max="2058" width="19.28515625" style="254" customWidth="1"/>
    <col min="2059" max="2059" width="21.28515625" style="254" bestFit="1" customWidth="1"/>
    <col min="2060" max="2060" width="14.5703125" style="254" bestFit="1" customWidth="1"/>
    <col min="2061" max="2299" width="9.140625" style="254"/>
    <col min="2300" max="2300" width="91.140625" style="254" customWidth="1"/>
    <col min="2301" max="2301" width="9.140625" style="254"/>
    <col min="2302" max="2302" width="15.5703125" style="254" bestFit="1" customWidth="1"/>
    <col min="2303" max="2303" width="15" style="254" customWidth="1"/>
    <col min="2304" max="2304" width="15.42578125" style="254" customWidth="1"/>
    <col min="2305" max="2305" width="14.28515625" style="254" customWidth="1"/>
    <col min="2306" max="2306" width="16" style="254" customWidth="1"/>
    <col min="2307" max="2307" width="15.28515625" style="254" customWidth="1"/>
    <col min="2308" max="2308" width="14.5703125" style="254" customWidth="1"/>
    <col min="2309" max="2309" width="15.5703125" style="254" bestFit="1" customWidth="1"/>
    <col min="2310" max="2310" width="16.140625" style="254" bestFit="1" customWidth="1"/>
    <col min="2311" max="2311" width="14.85546875" style="254" customWidth="1"/>
    <col min="2312" max="2312" width="15.5703125" style="254" bestFit="1" customWidth="1"/>
    <col min="2313" max="2313" width="14.85546875" style="254" bestFit="1" customWidth="1"/>
    <col min="2314" max="2314" width="19.28515625" style="254" customWidth="1"/>
    <col min="2315" max="2315" width="21.28515625" style="254" bestFit="1" customWidth="1"/>
    <col min="2316" max="2316" width="14.5703125" style="254" bestFit="1" customWidth="1"/>
    <col min="2317" max="2555" width="9.140625" style="254"/>
    <col min="2556" max="2556" width="91.140625" style="254" customWidth="1"/>
    <col min="2557" max="2557" width="9.140625" style="254"/>
    <col min="2558" max="2558" width="15.5703125" style="254" bestFit="1" customWidth="1"/>
    <col min="2559" max="2559" width="15" style="254" customWidth="1"/>
    <col min="2560" max="2560" width="15.42578125" style="254" customWidth="1"/>
    <col min="2561" max="2561" width="14.28515625" style="254" customWidth="1"/>
    <col min="2562" max="2562" width="16" style="254" customWidth="1"/>
    <col min="2563" max="2563" width="15.28515625" style="254" customWidth="1"/>
    <col min="2564" max="2564" width="14.5703125" style="254" customWidth="1"/>
    <col min="2565" max="2565" width="15.5703125" style="254" bestFit="1" customWidth="1"/>
    <col min="2566" max="2566" width="16.140625" style="254" bestFit="1" customWidth="1"/>
    <col min="2567" max="2567" width="14.85546875" style="254" customWidth="1"/>
    <col min="2568" max="2568" width="15.5703125" style="254" bestFit="1" customWidth="1"/>
    <col min="2569" max="2569" width="14.85546875" style="254" bestFit="1" customWidth="1"/>
    <col min="2570" max="2570" width="19.28515625" style="254" customWidth="1"/>
    <col min="2571" max="2571" width="21.28515625" style="254" bestFit="1" customWidth="1"/>
    <col min="2572" max="2572" width="14.5703125" style="254" bestFit="1" customWidth="1"/>
    <col min="2573" max="2811" width="9.140625" style="254"/>
    <col min="2812" max="2812" width="91.140625" style="254" customWidth="1"/>
    <col min="2813" max="2813" width="9.140625" style="254"/>
    <col min="2814" max="2814" width="15.5703125" style="254" bestFit="1" customWidth="1"/>
    <col min="2815" max="2815" width="15" style="254" customWidth="1"/>
    <col min="2816" max="2816" width="15.42578125" style="254" customWidth="1"/>
    <col min="2817" max="2817" width="14.28515625" style="254" customWidth="1"/>
    <col min="2818" max="2818" width="16" style="254" customWidth="1"/>
    <col min="2819" max="2819" width="15.28515625" style="254" customWidth="1"/>
    <col min="2820" max="2820" width="14.5703125" style="254" customWidth="1"/>
    <col min="2821" max="2821" width="15.5703125" style="254" bestFit="1" customWidth="1"/>
    <col min="2822" max="2822" width="16.140625" style="254" bestFit="1" customWidth="1"/>
    <col min="2823" max="2823" width="14.85546875" style="254" customWidth="1"/>
    <col min="2824" max="2824" width="15.5703125" style="254" bestFit="1" customWidth="1"/>
    <col min="2825" max="2825" width="14.85546875" style="254" bestFit="1" customWidth="1"/>
    <col min="2826" max="2826" width="19.28515625" style="254" customWidth="1"/>
    <col min="2827" max="2827" width="21.28515625" style="254" bestFit="1" customWidth="1"/>
    <col min="2828" max="2828" width="14.5703125" style="254" bestFit="1" customWidth="1"/>
    <col min="2829" max="3067" width="9.140625" style="254"/>
    <col min="3068" max="3068" width="91.140625" style="254" customWidth="1"/>
    <col min="3069" max="3069" width="9.140625" style="254"/>
    <col min="3070" max="3070" width="15.5703125" style="254" bestFit="1" customWidth="1"/>
    <col min="3071" max="3071" width="15" style="254" customWidth="1"/>
    <col min="3072" max="3072" width="15.42578125" style="254" customWidth="1"/>
    <col min="3073" max="3073" width="14.28515625" style="254" customWidth="1"/>
    <col min="3074" max="3074" width="16" style="254" customWidth="1"/>
    <col min="3075" max="3075" width="15.28515625" style="254" customWidth="1"/>
    <col min="3076" max="3076" width="14.5703125" style="254" customWidth="1"/>
    <col min="3077" max="3077" width="15.5703125" style="254" bestFit="1" customWidth="1"/>
    <col min="3078" max="3078" width="16.140625" style="254" bestFit="1" customWidth="1"/>
    <col min="3079" max="3079" width="14.85546875" style="254" customWidth="1"/>
    <col min="3080" max="3080" width="15.5703125" style="254" bestFit="1" customWidth="1"/>
    <col min="3081" max="3081" width="14.85546875" style="254" bestFit="1" customWidth="1"/>
    <col min="3082" max="3082" width="19.28515625" style="254" customWidth="1"/>
    <col min="3083" max="3083" width="21.28515625" style="254" bestFit="1" customWidth="1"/>
    <col min="3084" max="3084" width="14.5703125" style="254" bestFit="1" customWidth="1"/>
    <col min="3085" max="3323" width="9.140625" style="254"/>
    <col min="3324" max="3324" width="91.140625" style="254" customWidth="1"/>
    <col min="3325" max="3325" width="9.140625" style="254"/>
    <col min="3326" max="3326" width="15.5703125" style="254" bestFit="1" customWidth="1"/>
    <col min="3327" max="3327" width="15" style="254" customWidth="1"/>
    <col min="3328" max="3328" width="15.42578125" style="254" customWidth="1"/>
    <col min="3329" max="3329" width="14.28515625" style="254" customWidth="1"/>
    <col min="3330" max="3330" width="16" style="254" customWidth="1"/>
    <col min="3331" max="3331" width="15.28515625" style="254" customWidth="1"/>
    <col min="3332" max="3332" width="14.5703125" style="254" customWidth="1"/>
    <col min="3333" max="3333" width="15.5703125" style="254" bestFit="1" customWidth="1"/>
    <col min="3334" max="3334" width="16.140625" style="254" bestFit="1" customWidth="1"/>
    <col min="3335" max="3335" width="14.85546875" style="254" customWidth="1"/>
    <col min="3336" max="3336" width="15.5703125" style="254" bestFit="1" customWidth="1"/>
    <col min="3337" max="3337" width="14.85546875" style="254" bestFit="1" customWidth="1"/>
    <col min="3338" max="3338" width="19.28515625" style="254" customWidth="1"/>
    <col min="3339" max="3339" width="21.28515625" style="254" bestFit="1" customWidth="1"/>
    <col min="3340" max="3340" width="14.5703125" style="254" bestFit="1" customWidth="1"/>
    <col min="3341" max="3579" width="9.140625" style="254"/>
    <col min="3580" max="3580" width="91.140625" style="254" customWidth="1"/>
    <col min="3581" max="3581" width="9.140625" style="254"/>
    <col min="3582" max="3582" width="15.5703125" style="254" bestFit="1" customWidth="1"/>
    <col min="3583" max="3583" width="15" style="254" customWidth="1"/>
    <col min="3584" max="3584" width="15.42578125" style="254" customWidth="1"/>
    <col min="3585" max="3585" width="14.28515625" style="254" customWidth="1"/>
    <col min="3586" max="3586" width="16" style="254" customWidth="1"/>
    <col min="3587" max="3587" width="15.28515625" style="254" customWidth="1"/>
    <col min="3588" max="3588" width="14.5703125" style="254" customWidth="1"/>
    <col min="3589" max="3589" width="15.5703125" style="254" bestFit="1" customWidth="1"/>
    <col min="3590" max="3590" width="16.140625" style="254" bestFit="1" customWidth="1"/>
    <col min="3591" max="3591" width="14.85546875" style="254" customWidth="1"/>
    <col min="3592" max="3592" width="15.5703125" style="254" bestFit="1" customWidth="1"/>
    <col min="3593" max="3593" width="14.85546875" style="254" bestFit="1" customWidth="1"/>
    <col min="3594" max="3594" width="19.28515625" style="254" customWidth="1"/>
    <col min="3595" max="3595" width="21.28515625" style="254" bestFit="1" customWidth="1"/>
    <col min="3596" max="3596" width="14.5703125" style="254" bestFit="1" customWidth="1"/>
    <col min="3597" max="3835" width="9.140625" style="254"/>
    <col min="3836" max="3836" width="91.140625" style="254" customWidth="1"/>
    <col min="3837" max="3837" width="9.140625" style="254"/>
    <col min="3838" max="3838" width="15.5703125" style="254" bestFit="1" customWidth="1"/>
    <col min="3839" max="3839" width="15" style="254" customWidth="1"/>
    <col min="3840" max="3840" width="15.42578125" style="254" customWidth="1"/>
    <col min="3841" max="3841" width="14.28515625" style="254" customWidth="1"/>
    <col min="3842" max="3842" width="16" style="254" customWidth="1"/>
    <col min="3843" max="3843" width="15.28515625" style="254" customWidth="1"/>
    <col min="3844" max="3844" width="14.5703125" style="254" customWidth="1"/>
    <col min="3845" max="3845" width="15.5703125" style="254" bestFit="1" customWidth="1"/>
    <col min="3846" max="3846" width="16.140625" style="254" bestFit="1" customWidth="1"/>
    <col min="3847" max="3847" width="14.85546875" style="254" customWidth="1"/>
    <col min="3848" max="3848" width="15.5703125" style="254" bestFit="1" customWidth="1"/>
    <col min="3849" max="3849" width="14.85546875" style="254" bestFit="1" customWidth="1"/>
    <col min="3850" max="3850" width="19.28515625" style="254" customWidth="1"/>
    <col min="3851" max="3851" width="21.28515625" style="254" bestFit="1" customWidth="1"/>
    <col min="3852" max="3852" width="14.5703125" style="254" bestFit="1" customWidth="1"/>
    <col min="3853" max="4091" width="9.140625" style="254"/>
    <col min="4092" max="4092" width="91.140625" style="254" customWidth="1"/>
    <col min="4093" max="4093" width="9.140625" style="254"/>
    <col min="4094" max="4094" width="15.5703125" style="254" bestFit="1" customWidth="1"/>
    <col min="4095" max="4095" width="15" style="254" customWidth="1"/>
    <col min="4096" max="4096" width="15.42578125" style="254" customWidth="1"/>
    <col min="4097" max="4097" width="14.28515625" style="254" customWidth="1"/>
    <col min="4098" max="4098" width="16" style="254" customWidth="1"/>
    <col min="4099" max="4099" width="15.28515625" style="254" customWidth="1"/>
    <col min="4100" max="4100" width="14.5703125" style="254" customWidth="1"/>
    <col min="4101" max="4101" width="15.5703125" style="254" bestFit="1" customWidth="1"/>
    <col min="4102" max="4102" width="16.140625" style="254" bestFit="1" customWidth="1"/>
    <col min="4103" max="4103" width="14.85546875" style="254" customWidth="1"/>
    <col min="4104" max="4104" width="15.5703125" style="254" bestFit="1" customWidth="1"/>
    <col min="4105" max="4105" width="14.85546875" style="254" bestFit="1" customWidth="1"/>
    <col min="4106" max="4106" width="19.28515625" style="254" customWidth="1"/>
    <col min="4107" max="4107" width="21.28515625" style="254" bestFit="1" customWidth="1"/>
    <col min="4108" max="4108" width="14.5703125" style="254" bestFit="1" customWidth="1"/>
    <col min="4109" max="4347" width="9.140625" style="254"/>
    <col min="4348" max="4348" width="91.140625" style="254" customWidth="1"/>
    <col min="4349" max="4349" width="9.140625" style="254"/>
    <col min="4350" max="4350" width="15.5703125" style="254" bestFit="1" customWidth="1"/>
    <col min="4351" max="4351" width="15" style="254" customWidth="1"/>
    <col min="4352" max="4352" width="15.42578125" style="254" customWidth="1"/>
    <col min="4353" max="4353" width="14.28515625" style="254" customWidth="1"/>
    <col min="4354" max="4354" width="16" style="254" customWidth="1"/>
    <col min="4355" max="4355" width="15.28515625" style="254" customWidth="1"/>
    <col min="4356" max="4356" width="14.5703125" style="254" customWidth="1"/>
    <col min="4357" max="4357" width="15.5703125" style="254" bestFit="1" customWidth="1"/>
    <col min="4358" max="4358" width="16.140625" style="254" bestFit="1" customWidth="1"/>
    <col min="4359" max="4359" width="14.85546875" style="254" customWidth="1"/>
    <col min="4360" max="4360" width="15.5703125" style="254" bestFit="1" customWidth="1"/>
    <col min="4361" max="4361" width="14.85546875" style="254" bestFit="1" customWidth="1"/>
    <col min="4362" max="4362" width="19.28515625" style="254" customWidth="1"/>
    <col min="4363" max="4363" width="21.28515625" style="254" bestFit="1" customWidth="1"/>
    <col min="4364" max="4364" width="14.5703125" style="254" bestFit="1" customWidth="1"/>
    <col min="4365" max="4603" width="9.140625" style="254"/>
    <col min="4604" max="4604" width="91.140625" style="254" customWidth="1"/>
    <col min="4605" max="4605" width="9.140625" style="254"/>
    <col min="4606" max="4606" width="15.5703125" style="254" bestFit="1" customWidth="1"/>
    <col min="4607" max="4607" width="15" style="254" customWidth="1"/>
    <col min="4608" max="4608" width="15.42578125" style="254" customWidth="1"/>
    <col min="4609" max="4609" width="14.28515625" style="254" customWidth="1"/>
    <col min="4610" max="4610" width="16" style="254" customWidth="1"/>
    <col min="4611" max="4611" width="15.28515625" style="254" customWidth="1"/>
    <col min="4612" max="4612" width="14.5703125" style="254" customWidth="1"/>
    <col min="4613" max="4613" width="15.5703125" style="254" bestFit="1" customWidth="1"/>
    <col min="4614" max="4614" width="16.140625" style="254" bestFit="1" customWidth="1"/>
    <col min="4615" max="4615" width="14.85546875" style="254" customWidth="1"/>
    <col min="4616" max="4616" width="15.5703125" style="254" bestFit="1" customWidth="1"/>
    <col min="4617" max="4617" width="14.85546875" style="254" bestFit="1" customWidth="1"/>
    <col min="4618" max="4618" width="19.28515625" style="254" customWidth="1"/>
    <col min="4619" max="4619" width="21.28515625" style="254" bestFit="1" customWidth="1"/>
    <col min="4620" max="4620" width="14.5703125" style="254" bestFit="1" customWidth="1"/>
    <col min="4621" max="4859" width="9.140625" style="254"/>
    <col min="4860" max="4860" width="91.140625" style="254" customWidth="1"/>
    <col min="4861" max="4861" width="9.140625" style="254"/>
    <col min="4862" max="4862" width="15.5703125" style="254" bestFit="1" customWidth="1"/>
    <col min="4863" max="4863" width="15" style="254" customWidth="1"/>
    <col min="4864" max="4864" width="15.42578125" style="254" customWidth="1"/>
    <col min="4865" max="4865" width="14.28515625" style="254" customWidth="1"/>
    <col min="4866" max="4866" width="16" style="254" customWidth="1"/>
    <col min="4867" max="4867" width="15.28515625" style="254" customWidth="1"/>
    <col min="4868" max="4868" width="14.5703125" style="254" customWidth="1"/>
    <col min="4869" max="4869" width="15.5703125" style="254" bestFit="1" customWidth="1"/>
    <col min="4870" max="4870" width="16.140625" style="254" bestFit="1" customWidth="1"/>
    <col min="4871" max="4871" width="14.85546875" style="254" customWidth="1"/>
    <col min="4872" max="4872" width="15.5703125" style="254" bestFit="1" customWidth="1"/>
    <col min="4873" max="4873" width="14.85546875" style="254" bestFit="1" customWidth="1"/>
    <col min="4874" max="4874" width="19.28515625" style="254" customWidth="1"/>
    <col min="4875" max="4875" width="21.28515625" style="254" bestFit="1" customWidth="1"/>
    <col min="4876" max="4876" width="14.5703125" style="254" bestFit="1" customWidth="1"/>
    <col min="4877" max="5115" width="9.140625" style="254"/>
    <col min="5116" max="5116" width="91.140625" style="254" customWidth="1"/>
    <col min="5117" max="5117" width="9.140625" style="254"/>
    <col min="5118" max="5118" width="15.5703125" style="254" bestFit="1" customWidth="1"/>
    <col min="5119" max="5119" width="15" style="254" customWidth="1"/>
    <col min="5120" max="5120" width="15.42578125" style="254" customWidth="1"/>
    <col min="5121" max="5121" width="14.28515625" style="254" customWidth="1"/>
    <col min="5122" max="5122" width="16" style="254" customWidth="1"/>
    <col min="5123" max="5123" width="15.28515625" style="254" customWidth="1"/>
    <col min="5124" max="5124" width="14.5703125" style="254" customWidth="1"/>
    <col min="5125" max="5125" width="15.5703125" style="254" bestFit="1" customWidth="1"/>
    <col min="5126" max="5126" width="16.140625" style="254" bestFit="1" customWidth="1"/>
    <col min="5127" max="5127" width="14.85546875" style="254" customWidth="1"/>
    <col min="5128" max="5128" width="15.5703125" style="254" bestFit="1" customWidth="1"/>
    <col min="5129" max="5129" width="14.85546875" style="254" bestFit="1" customWidth="1"/>
    <col min="5130" max="5130" width="19.28515625" style="254" customWidth="1"/>
    <col min="5131" max="5131" width="21.28515625" style="254" bestFit="1" customWidth="1"/>
    <col min="5132" max="5132" width="14.5703125" style="254" bestFit="1" customWidth="1"/>
    <col min="5133" max="5371" width="9.140625" style="254"/>
    <col min="5372" max="5372" width="91.140625" style="254" customWidth="1"/>
    <col min="5373" max="5373" width="9.140625" style="254"/>
    <col min="5374" max="5374" width="15.5703125" style="254" bestFit="1" customWidth="1"/>
    <col min="5375" max="5375" width="15" style="254" customWidth="1"/>
    <col min="5376" max="5376" width="15.42578125" style="254" customWidth="1"/>
    <col min="5377" max="5377" width="14.28515625" style="254" customWidth="1"/>
    <col min="5378" max="5378" width="16" style="254" customWidth="1"/>
    <col min="5379" max="5379" width="15.28515625" style="254" customWidth="1"/>
    <col min="5380" max="5380" width="14.5703125" style="254" customWidth="1"/>
    <col min="5381" max="5381" width="15.5703125" style="254" bestFit="1" customWidth="1"/>
    <col min="5382" max="5382" width="16.140625" style="254" bestFit="1" customWidth="1"/>
    <col min="5383" max="5383" width="14.85546875" style="254" customWidth="1"/>
    <col min="5384" max="5384" width="15.5703125" style="254" bestFit="1" customWidth="1"/>
    <col min="5385" max="5385" width="14.85546875" style="254" bestFit="1" customWidth="1"/>
    <col min="5386" max="5386" width="19.28515625" style="254" customWidth="1"/>
    <col min="5387" max="5387" width="21.28515625" style="254" bestFit="1" customWidth="1"/>
    <col min="5388" max="5388" width="14.5703125" style="254" bestFit="1" customWidth="1"/>
    <col min="5389" max="5627" width="9.140625" style="254"/>
    <col min="5628" max="5628" width="91.140625" style="254" customWidth="1"/>
    <col min="5629" max="5629" width="9.140625" style="254"/>
    <col min="5630" max="5630" width="15.5703125" style="254" bestFit="1" customWidth="1"/>
    <col min="5631" max="5631" width="15" style="254" customWidth="1"/>
    <col min="5632" max="5632" width="15.42578125" style="254" customWidth="1"/>
    <col min="5633" max="5633" width="14.28515625" style="254" customWidth="1"/>
    <col min="5634" max="5634" width="16" style="254" customWidth="1"/>
    <col min="5635" max="5635" width="15.28515625" style="254" customWidth="1"/>
    <col min="5636" max="5636" width="14.5703125" style="254" customWidth="1"/>
    <col min="5637" max="5637" width="15.5703125" style="254" bestFit="1" customWidth="1"/>
    <col min="5638" max="5638" width="16.140625" style="254" bestFit="1" customWidth="1"/>
    <col min="5639" max="5639" width="14.85546875" style="254" customWidth="1"/>
    <col min="5640" max="5640" width="15.5703125" style="254" bestFit="1" customWidth="1"/>
    <col min="5641" max="5641" width="14.85546875" style="254" bestFit="1" customWidth="1"/>
    <col min="5642" max="5642" width="19.28515625" style="254" customWidth="1"/>
    <col min="5643" max="5643" width="21.28515625" style="254" bestFit="1" customWidth="1"/>
    <col min="5644" max="5644" width="14.5703125" style="254" bestFit="1" customWidth="1"/>
    <col min="5645" max="5883" width="9.140625" style="254"/>
    <col min="5884" max="5884" width="91.140625" style="254" customWidth="1"/>
    <col min="5885" max="5885" width="9.140625" style="254"/>
    <col min="5886" max="5886" width="15.5703125" style="254" bestFit="1" customWidth="1"/>
    <col min="5887" max="5887" width="15" style="254" customWidth="1"/>
    <col min="5888" max="5888" width="15.42578125" style="254" customWidth="1"/>
    <col min="5889" max="5889" width="14.28515625" style="254" customWidth="1"/>
    <col min="5890" max="5890" width="16" style="254" customWidth="1"/>
    <col min="5891" max="5891" width="15.28515625" style="254" customWidth="1"/>
    <col min="5892" max="5892" width="14.5703125" style="254" customWidth="1"/>
    <col min="5893" max="5893" width="15.5703125" style="254" bestFit="1" customWidth="1"/>
    <col min="5894" max="5894" width="16.140625" style="254" bestFit="1" customWidth="1"/>
    <col min="5895" max="5895" width="14.85546875" style="254" customWidth="1"/>
    <col min="5896" max="5896" width="15.5703125" style="254" bestFit="1" customWidth="1"/>
    <col min="5897" max="5897" width="14.85546875" style="254" bestFit="1" customWidth="1"/>
    <col min="5898" max="5898" width="19.28515625" style="254" customWidth="1"/>
    <col min="5899" max="5899" width="21.28515625" style="254" bestFit="1" customWidth="1"/>
    <col min="5900" max="5900" width="14.5703125" style="254" bestFit="1" customWidth="1"/>
    <col min="5901" max="6139" width="9.140625" style="254"/>
    <col min="6140" max="6140" width="91.140625" style="254" customWidth="1"/>
    <col min="6141" max="6141" width="9.140625" style="254"/>
    <col min="6142" max="6142" width="15.5703125" style="254" bestFit="1" customWidth="1"/>
    <col min="6143" max="6143" width="15" style="254" customWidth="1"/>
    <col min="6144" max="6144" width="15.42578125" style="254" customWidth="1"/>
    <col min="6145" max="6145" width="14.28515625" style="254" customWidth="1"/>
    <col min="6146" max="6146" width="16" style="254" customWidth="1"/>
    <col min="6147" max="6147" width="15.28515625" style="254" customWidth="1"/>
    <col min="6148" max="6148" width="14.5703125" style="254" customWidth="1"/>
    <col min="6149" max="6149" width="15.5703125" style="254" bestFit="1" customWidth="1"/>
    <col min="6150" max="6150" width="16.140625" style="254" bestFit="1" customWidth="1"/>
    <col min="6151" max="6151" width="14.85546875" style="254" customWidth="1"/>
    <col min="6152" max="6152" width="15.5703125" style="254" bestFit="1" customWidth="1"/>
    <col min="6153" max="6153" width="14.85546875" style="254" bestFit="1" customWidth="1"/>
    <col min="6154" max="6154" width="19.28515625" style="254" customWidth="1"/>
    <col min="6155" max="6155" width="21.28515625" style="254" bestFit="1" customWidth="1"/>
    <col min="6156" max="6156" width="14.5703125" style="254" bestFit="1" customWidth="1"/>
    <col min="6157" max="6395" width="9.140625" style="254"/>
    <col min="6396" max="6396" width="91.140625" style="254" customWidth="1"/>
    <col min="6397" max="6397" width="9.140625" style="254"/>
    <col min="6398" max="6398" width="15.5703125" style="254" bestFit="1" customWidth="1"/>
    <col min="6399" max="6399" width="15" style="254" customWidth="1"/>
    <col min="6400" max="6400" width="15.42578125" style="254" customWidth="1"/>
    <col min="6401" max="6401" width="14.28515625" style="254" customWidth="1"/>
    <col min="6402" max="6402" width="16" style="254" customWidth="1"/>
    <col min="6403" max="6403" width="15.28515625" style="254" customWidth="1"/>
    <col min="6404" max="6404" width="14.5703125" style="254" customWidth="1"/>
    <col min="6405" max="6405" width="15.5703125" style="254" bestFit="1" customWidth="1"/>
    <col min="6406" max="6406" width="16.140625" style="254" bestFit="1" customWidth="1"/>
    <col min="6407" max="6407" width="14.85546875" style="254" customWidth="1"/>
    <col min="6408" max="6408" width="15.5703125" style="254" bestFit="1" customWidth="1"/>
    <col min="6409" max="6409" width="14.85546875" style="254" bestFit="1" customWidth="1"/>
    <col min="6410" max="6410" width="19.28515625" style="254" customWidth="1"/>
    <col min="6411" max="6411" width="21.28515625" style="254" bestFit="1" customWidth="1"/>
    <col min="6412" max="6412" width="14.5703125" style="254" bestFit="1" customWidth="1"/>
    <col min="6413" max="6651" width="9.140625" style="254"/>
    <col min="6652" max="6652" width="91.140625" style="254" customWidth="1"/>
    <col min="6653" max="6653" width="9.140625" style="254"/>
    <col min="6654" max="6654" width="15.5703125" style="254" bestFit="1" customWidth="1"/>
    <col min="6655" max="6655" width="15" style="254" customWidth="1"/>
    <col min="6656" max="6656" width="15.42578125" style="254" customWidth="1"/>
    <col min="6657" max="6657" width="14.28515625" style="254" customWidth="1"/>
    <col min="6658" max="6658" width="16" style="254" customWidth="1"/>
    <col min="6659" max="6659" width="15.28515625" style="254" customWidth="1"/>
    <col min="6660" max="6660" width="14.5703125" style="254" customWidth="1"/>
    <col min="6661" max="6661" width="15.5703125" style="254" bestFit="1" customWidth="1"/>
    <col min="6662" max="6662" width="16.140625" style="254" bestFit="1" customWidth="1"/>
    <col min="6663" max="6663" width="14.85546875" style="254" customWidth="1"/>
    <col min="6664" max="6664" width="15.5703125" style="254" bestFit="1" customWidth="1"/>
    <col min="6665" max="6665" width="14.85546875" style="254" bestFit="1" customWidth="1"/>
    <col min="6666" max="6666" width="19.28515625" style="254" customWidth="1"/>
    <col min="6667" max="6667" width="21.28515625" style="254" bestFit="1" customWidth="1"/>
    <col min="6668" max="6668" width="14.5703125" style="254" bestFit="1" customWidth="1"/>
    <col min="6669" max="6907" width="9.140625" style="254"/>
    <col min="6908" max="6908" width="91.140625" style="254" customWidth="1"/>
    <col min="6909" max="6909" width="9.140625" style="254"/>
    <col min="6910" max="6910" width="15.5703125" style="254" bestFit="1" customWidth="1"/>
    <col min="6911" max="6911" width="15" style="254" customWidth="1"/>
    <col min="6912" max="6912" width="15.42578125" style="254" customWidth="1"/>
    <col min="6913" max="6913" width="14.28515625" style="254" customWidth="1"/>
    <col min="6914" max="6914" width="16" style="254" customWidth="1"/>
    <col min="6915" max="6915" width="15.28515625" style="254" customWidth="1"/>
    <col min="6916" max="6916" width="14.5703125" style="254" customWidth="1"/>
    <col min="6917" max="6917" width="15.5703125" style="254" bestFit="1" customWidth="1"/>
    <col min="6918" max="6918" width="16.140625" style="254" bestFit="1" customWidth="1"/>
    <col min="6919" max="6919" width="14.85546875" style="254" customWidth="1"/>
    <col min="6920" max="6920" width="15.5703125" style="254" bestFit="1" customWidth="1"/>
    <col min="6921" max="6921" width="14.85546875" style="254" bestFit="1" customWidth="1"/>
    <col min="6922" max="6922" width="19.28515625" style="254" customWidth="1"/>
    <col min="6923" max="6923" width="21.28515625" style="254" bestFit="1" customWidth="1"/>
    <col min="6924" max="6924" width="14.5703125" style="254" bestFit="1" customWidth="1"/>
    <col min="6925" max="7163" width="9.140625" style="254"/>
    <col min="7164" max="7164" width="91.140625" style="254" customWidth="1"/>
    <col min="7165" max="7165" width="9.140625" style="254"/>
    <col min="7166" max="7166" width="15.5703125" style="254" bestFit="1" customWidth="1"/>
    <col min="7167" max="7167" width="15" style="254" customWidth="1"/>
    <col min="7168" max="7168" width="15.42578125" style="254" customWidth="1"/>
    <col min="7169" max="7169" width="14.28515625" style="254" customWidth="1"/>
    <col min="7170" max="7170" width="16" style="254" customWidth="1"/>
    <col min="7171" max="7171" width="15.28515625" style="254" customWidth="1"/>
    <col min="7172" max="7172" width="14.5703125" style="254" customWidth="1"/>
    <col min="7173" max="7173" width="15.5703125" style="254" bestFit="1" customWidth="1"/>
    <col min="7174" max="7174" width="16.140625" style="254" bestFit="1" customWidth="1"/>
    <col min="7175" max="7175" width="14.85546875" style="254" customWidth="1"/>
    <col min="7176" max="7176" width="15.5703125" style="254" bestFit="1" customWidth="1"/>
    <col min="7177" max="7177" width="14.85546875" style="254" bestFit="1" customWidth="1"/>
    <col min="7178" max="7178" width="19.28515625" style="254" customWidth="1"/>
    <col min="7179" max="7179" width="21.28515625" style="254" bestFit="1" customWidth="1"/>
    <col min="7180" max="7180" width="14.5703125" style="254" bestFit="1" customWidth="1"/>
    <col min="7181" max="7419" width="9.140625" style="254"/>
    <col min="7420" max="7420" width="91.140625" style="254" customWidth="1"/>
    <col min="7421" max="7421" width="9.140625" style="254"/>
    <col min="7422" max="7422" width="15.5703125" style="254" bestFit="1" customWidth="1"/>
    <col min="7423" max="7423" width="15" style="254" customWidth="1"/>
    <col min="7424" max="7424" width="15.42578125" style="254" customWidth="1"/>
    <col min="7425" max="7425" width="14.28515625" style="254" customWidth="1"/>
    <col min="7426" max="7426" width="16" style="254" customWidth="1"/>
    <col min="7427" max="7427" width="15.28515625" style="254" customWidth="1"/>
    <col min="7428" max="7428" width="14.5703125" style="254" customWidth="1"/>
    <col min="7429" max="7429" width="15.5703125" style="254" bestFit="1" customWidth="1"/>
    <col min="7430" max="7430" width="16.140625" style="254" bestFit="1" customWidth="1"/>
    <col min="7431" max="7431" width="14.85546875" style="254" customWidth="1"/>
    <col min="7432" max="7432" width="15.5703125" style="254" bestFit="1" customWidth="1"/>
    <col min="7433" max="7433" width="14.85546875" style="254" bestFit="1" customWidth="1"/>
    <col min="7434" max="7434" width="19.28515625" style="254" customWidth="1"/>
    <col min="7435" max="7435" width="21.28515625" style="254" bestFit="1" customWidth="1"/>
    <col min="7436" max="7436" width="14.5703125" style="254" bestFit="1" customWidth="1"/>
    <col min="7437" max="7675" width="9.140625" style="254"/>
    <col min="7676" max="7676" width="91.140625" style="254" customWidth="1"/>
    <col min="7677" max="7677" width="9.140625" style="254"/>
    <col min="7678" max="7678" width="15.5703125" style="254" bestFit="1" customWidth="1"/>
    <col min="7679" max="7679" width="15" style="254" customWidth="1"/>
    <col min="7680" max="7680" width="15.42578125" style="254" customWidth="1"/>
    <col min="7681" max="7681" width="14.28515625" style="254" customWidth="1"/>
    <col min="7682" max="7682" width="16" style="254" customWidth="1"/>
    <col min="7683" max="7683" width="15.28515625" style="254" customWidth="1"/>
    <col min="7684" max="7684" width="14.5703125" style="254" customWidth="1"/>
    <col min="7685" max="7685" width="15.5703125" style="254" bestFit="1" customWidth="1"/>
    <col min="7686" max="7686" width="16.140625" style="254" bestFit="1" customWidth="1"/>
    <col min="7687" max="7687" width="14.85546875" style="254" customWidth="1"/>
    <col min="7688" max="7688" width="15.5703125" style="254" bestFit="1" customWidth="1"/>
    <col min="7689" max="7689" width="14.85546875" style="254" bestFit="1" customWidth="1"/>
    <col min="7690" max="7690" width="19.28515625" style="254" customWidth="1"/>
    <col min="7691" max="7691" width="21.28515625" style="254" bestFit="1" customWidth="1"/>
    <col min="7692" max="7692" width="14.5703125" style="254" bestFit="1" customWidth="1"/>
    <col min="7693" max="7931" width="9.140625" style="254"/>
    <col min="7932" max="7932" width="91.140625" style="254" customWidth="1"/>
    <col min="7933" max="7933" width="9.140625" style="254"/>
    <col min="7934" max="7934" width="15.5703125" style="254" bestFit="1" customWidth="1"/>
    <col min="7935" max="7935" width="15" style="254" customWidth="1"/>
    <col min="7936" max="7936" width="15.42578125" style="254" customWidth="1"/>
    <col min="7937" max="7937" width="14.28515625" style="254" customWidth="1"/>
    <col min="7938" max="7938" width="16" style="254" customWidth="1"/>
    <col min="7939" max="7939" width="15.28515625" style="254" customWidth="1"/>
    <col min="7940" max="7940" width="14.5703125" style="254" customWidth="1"/>
    <col min="7941" max="7941" width="15.5703125" style="254" bestFit="1" customWidth="1"/>
    <col min="7942" max="7942" width="16.140625" style="254" bestFit="1" customWidth="1"/>
    <col min="7943" max="7943" width="14.85546875" style="254" customWidth="1"/>
    <col min="7944" max="7944" width="15.5703125" style="254" bestFit="1" customWidth="1"/>
    <col min="7945" max="7945" width="14.85546875" style="254" bestFit="1" customWidth="1"/>
    <col min="7946" max="7946" width="19.28515625" style="254" customWidth="1"/>
    <col min="7947" max="7947" width="21.28515625" style="254" bestFit="1" customWidth="1"/>
    <col min="7948" max="7948" width="14.5703125" style="254" bestFit="1" customWidth="1"/>
    <col min="7949" max="8187" width="9.140625" style="254"/>
    <col min="8188" max="8188" width="91.140625" style="254" customWidth="1"/>
    <col min="8189" max="8189" width="9.140625" style="254"/>
    <col min="8190" max="8190" width="15.5703125" style="254" bestFit="1" customWidth="1"/>
    <col min="8191" max="8191" width="15" style="254" customWidth="1"/>
    <col min="8192" max="8192" width="15.42578125" style="254" customWidth="1"/>
    <col min="8193" max="8193" width="14.28515625" style="254" customWidth="1"/>
    <col min="8194" max="8194" width="16" style="254" customWidth="1"/>
    <col min="8195" max="8195" width="15.28515625" style="254" customWidth="1"/>
    <col min="8196" max="8196" width="14.5703125" style="254" customWidth="1"/>
    <col min="8197" max="8197" width="15.5703125" style="254" bestFit="1" customWidth="1"/>
    <col min="8198" max="8198" width="16.140625" style="254" bestFit="1" customWidth="1"/>
    <col min="8199" max="8199" width="14.85546875" style="254" customWidth="1"/>
    <col min="8200" max="8200" width="15.5703125" style="254" bestFit="1" customWidth="1"/>
    <col min="8201" max="8201" width="14.85546875" style="254" bestFit="1" customWidth="1"/>
    <col min="8202" max="8202" width="19.28515625" style="254" customWidth="1"/>
    <col min="8203" max="8203" width="21.28515625" style="254" bestFit="1" customWidth="1"/>
    <col min="8204" max="8204" width="14.5703125" style="254" bestFit="1" customWidth="1"/>
    <col min="8205" max="8443" width="9.140625" style="254"/>
    <col min="8444" max="8444" width="91.140625" style="254" customWidth="1"/>
    <col min="8445" max="8445" width="9.140625" style="254"/>
    <col min="8446" max="8446" width="15.5703125" style="254" bestFit="1" customWidth="1"/>
    <col min="8447" max="8447" width="15" style="254" customWidth="1"/>
    <col min="8448" max="8448" width="15.42578125" style="254" customWidth="1"/>
    <col min="8449" max="8449" width="14.28515625" style="254" customWidth="1"/>
    <col min="8450" max="8450" width="16" style="254" customWidth="1"/>
    <col min="8451" max="8451" width="15.28515625" style="254" customWidth="1"/>
    <col min="8452" max="8452" width="14.5703125" style="254" customWidth="1"/>
    <col min="8453" max="8453" width="15.5703125" style="254" bestFit="1" customWidth="1"/>
    <col min="8454" max="8454" width="16.140625" style="254" bestFit="1" customWidth="1"/>
    <col min="8455" max="8455" width="14.85546875" style="254" customWidth="1"/>
    <col min="8456" max="8456" width="15.5703125" style="254" bestFit="1" customWidth="1"/>
    <col min="8457" max="8457" width="14.85546875" style="254" bestFit="1" customWidth="1"/>
    <col min="8458" max="8458" width="19.28515625" style="254" customWidth="1"/>
    <col min="8459" max="8459" width="21.28515625" style="254" bestFit="1" customWidth="1"/>
    <col min="8460" max="8460" width="14.5703125" style="254" bestFit="1" customWidth="1"/>
    <col min="8461" max="8699" width="9.140625" style="254"/>
    <col min="8700" max="8700" width="91.140625" style="254" customWidth="1"/>
    <col min="8701" max="8701" width="9.140625" style="254"/>
    <col min="8702" max="8702" width="15.5703125" style="254" bestFit="1" customWidth="1"/>
    <col min="8703" max="8703" width="15" style="254" customWidth="1"/>
    <col min="8704" max="8704" width="15.42578125" style="254" customWidth="1"/>
    <col min="8705" max="8705" width="14.28515625" style="254" customWidth="1"/>
    <col min="8706" max="8706" width="16" style="254" customWidth="1"/>
    <col min="8707" max="8707" width="15.28515625" style="254" customWidth="1"/>
    <col min="8708" max="8708" width="14.5703125" style="254" customWidth="1"/>
    <col min="8709" max="8709" width="15.5703125" style="254" bestFit="1" customWidth="1"/>
    <col min="8710" max="8710" width="16.140625" style="254" bestFit="1" customWidth="1"/>
    <col min="8711" max="8711" width="14.85546875" style="254" customWidth="1"/>
    <col min="8712" max="8712" width="15.5703125" style="254" bestFit="1" customWidth="1"/>
    <col min="8713" max="8713" width="14.85546875" style="254" bestFit="1" customWidth="1"/>
    <col min="8714" max="8714" width="19.28515625" style="254" customWidth="1"/>
    <col min="8715" max="8715" width="21.28515625" style="254" bestFit="1" customWidth="1"/>
    <col min="8716" max="8716" width="14.5703125" style="254" bestFit="1" customWidth="1"/>
    <col min="8717" max="8955" width="9.140625" style="254"/>
    <col min="8956" max="8956" width="91.140625" style="254" customWidth="1"/>
    <col min="8957" max="8957" width="9.140625" style="254"/>
    <col min="8958" max="8958" width="15.5703125" style="254" bestFit="1" customWidth="1"/>
    <col min="8959" max="8959" width="15" style="254" customWidth="1"/>
    <col min="8960" max="8960" width="15.42578125" style="254" customWidth="1"/>
    <col min="8961" max="8961" width="14.28515625" style="254" customWidth="1"/>
    <col min="8962" max="8962" width="16" style="254" customWidth="1"/>
    <col min="8963" max="8963" width="15.28515625" style="254" customWidth="1"/>
    <col min="8964" max="8964" width="14.5703125" style="254" customWidth="1"/>
    <col min="8965" max="8965" width="15.5703125" style="254" bestFit="1" customWidth="1"/>
    <col min="8966" max="8966" width="16.140625" style="254" bestFit="1" customWidth="1"/>
    <col min="8967" max="8967" width="14.85546875" style="254" customWidth="1"/>
    <col min="8968" max="8968" width="15.5703125" style="254" bestFit="1" customWidth="1"/>
    <col min="8969" max="8969" width="14.85546875" style="254" bestFit="1" customWidth="1"/>
    <col min="8970" max="8970" width="19.28515625" style="254" customWidth="1"/>
    <col min="8971" max="8971" width="21.28515625" style="254" bestFit="1" customWidth="1"/>
    <col min="8972" max="8972" width="14.5703125" style="254" bestFit="1" customWidth="1"/>
    <col min="8973" max="9211" width="9.140625" style="254"/>
    <col min="9212" max="9212" width="91.140625" style="254" customWidth="1"/>
    <col min="9213" max="9213" width="9.140625" style="254"/>
    <col min="9214" max="9214" width="15.5703125" style="254" bestFit="1" customWidth="1"/>
    <col min="9215" max="9215" width="15" style="254" customWidth="1"/>
    <col min="9216" max="9216" width="15.42578125" style="254" customWidth="1"/>
    <col min="9217" max="9217" width="14.28515625" style="254" customWidth="1"/>
    <col min="9218" max="9218" width="16" style="254" customWidth="1"/>
    <col min="9219" max="9219" width="15.28515625" style="254" customWidth="1"/>
    <col min="9220" max="9220" width="14.5703125" style="254" customWidth="1"/>
    <col min="9221" max="9221" width="15.5703125" style="254" bestFit="1" customWidth="1"/>
    <col min="9222" max="9222" width="16.140625" style="254" bestFit="1" customWidth="1"/>
    <col min="9223" max="9223" width="14.85546875" style="254" customWidth="1"/>
    <col min="9224" max="9224" width="15.5703125" style="254" bestFit="1" customWidth="1"/>
    <col min="9225" max="9225" width="14.85546875" style="254" bestFit="1" customWidth="1"/>
    <col min="9226" max="9226" width="19.28515625" style="254" customWidth="1"/>
    <col min="9227" max="9227" width="21.28515625" style="254" bestFit="1" customWidth="1"/>
    <col min="9228" max="9228" width="14.5703125" style="254" bestFit="1" customWidth="1"/>
    <col min="9229" max="9467" width="9.140625" style="254"/>
    <col min="9468" max="9468" width="91.140625" style="254" customWidth="1"/>
    <col min="9469" max="9469" width="9.140625" style="254"/>
    <col min="9470" max="9470" width="15.5703125" style="254" bestFit="1" customWidth="1"/>
    <col min="9471" max="9471" width="15" style="254" customWidth="1"/>
    <col min="9472" max="9472" width="15.42578125" style="254" customWidth="1"/>
    <col min="9473" max="9473" width="14.28515625" style="254" customWidth="1"/>
    <col min="9474" max="9474" width="16" style="254" customWidth="1"/>
    <col min="9475" max="9475" width="15.28515625" style="254" customWidth="1"/>
    <col min="9476" max="9476" width="14.5703125" style="254" customWidth="1"/>
    <col min="9477" max="9477" width="15.5703125" style="254" bestFit="1" customWidth="1"/>
    <col min="9478" max="9478" width="16.140625" style="254" bestFit="1" customWidth="1"/>
    <col min="9479" max="9479" width="14.85546875" style="254" customWidth="1"/>
    <col min="9480" max="9480" width="15.5703125" style="254" bestFit="1" customWidth="1"/>
    <col min="9481" max="9481" width="14.85546875" style="254" bestFit="1" customWidth="1"/>
    <col min="9482" max="9482" width="19.28515625" style="254" customWidth="1"/>
    <col min="9483" max="9483" width="21.28515625" style="254" bestFit="1" customWidth="1"/>
    <col min="9484" max="9484" width="14.5703125" style="254" bestFit="1" customWidth="1"/>
    <col min="9485" max="9723" width="9.140625" style="254"/>
    <col min="9724" max="9724" width="91.140625" style="254" customWidth="1"/>
    <col min="9725" max="9725" width="9.140625" style="254"/>
    <col min="9726" max="9726" width="15.5703125" style="254" bestFit="1" customWidth="1"/>
    <col min="9727" max="9727" width="15" style="254" customWidth="1"/>
    <col min="9728" max="9728" width="15.42578125" style="254" customWidth="1"/>
    <col min="9729" max="9729" width="14.28515625" style="254" customWidth="1"/>
    <col min="9730" max="9730" width="16" style="254" customWidth="1"/>
    <col min="9731" max="9731" width="15.28515625" style="254" customWidth="1"/>
    <col min="9732" max="9732" width="14.5703125" style="254" customWidth="1"/>
    <col min="9733" max="9733" width="15.5703125" style="254" bestFit="1" customWidth="1"/>
    <col min="9734" max="9734" width="16.140625" style="254" bestFit="1" customWidth="1"/>
    <col min="9735" max="9735" width="14.85546875" style="254" customWidth="1"/>
    <col min="9736" max="9736" width="15.5703125" style="254" bestFit="1" customWidth="1"/>
    <col min="9737" max="9737" width="14.85546875" style="254" bestFit="1" customWidth="1"/>
    <col min="9738" max="9738" width="19.28515625" style="254" customWidth="1"/>
    <col min="9739" max="9739" width="21.28515625" style="254" bestFit="1" customWidth="1"/>
    <col min="9740" max="9740" width="14.5703125" style="254" bestFit="1" customWidth="1"/>
    <col min="9741" max="9979" width="9.140625" style="254"/>
    <col min="9980" max="9980" width="91.140625" style="254" customWidth="1"/>
    <col min="9981" max="9981" width="9.140625" style="254"/>
    <col min="9982" max="9982" width="15.5703125" style="254" bestFit="1" customWidth="1"/>
    <col min="9983" max="9983" width="15" style="254" customWidth="1"/>
    <col min="9984" max="9984" width="15.42578125" style="254" customWidth="1"/>
    <col min="9985" max="9985" width="14.28515625" style="254" customWidth="1"/>
    <col min="9986" max="9986" width="16" style="254" customWidth="1"/>
    <col min="9987" max="9987" width="15.28515625" style="254" customWidth="1"/>
    <col min="9988" max="9988" width="14.5703125" style="254" customWidth="1"/>
    <col min="9989" max="9989" width="15.5703125" style="254" bestFit="1" customWidth="1"/>
    <col min="9990" max="9990" width="16.140625" style="254" bestFit="1" customWidth="1"/>
    <col min="9991" max="9991" width="14.85546875" style="254" customWidth="1"/>
    <col min="9992" max="9992" width="15.5703125" style="254" bestFit="1" customWidth="1"/>
    <col min="9993" max="9993" width="14.85546875" style="254" bestFit="1" customWidth="1"/>
    <col min="9994" max="9994" width="19.28515625" style="254" customWidth="1"/>
    <col min="9995" max="9995" width="21.28515625" style="254" bestFit="1" customWidth="1"/>
    <col min="9996" max="9996" width="14.5703125" style="254" bestFit="1" customWidth="1"/>
    <col min="9997" max="10235" width="9.140625" style="254"/>
    <col min="10236" max="10236" width="91.140625" style="254" customWidth="1"/>
    <col min="10237" max="10237" width="9.140625" style="254"/>
    <col min="10238" max="10238" width="15.5703125" style="254" bestFit="1" customWidth="1"/>
    <col min="10239" max="10239" width="15" style="254" customWidth="1"/>
    <col min="10240" max="10240" width="15.42578125" style="254" customWidth="1"/>
    <col min="10241" max="10241" width="14.28515625" style="254" customWidth="1"/>
    <col min="10242" max="10242" width="16" style="254" customWidth="1"/>
    <col min="10243" max="10243" width="15.28515625" style="254" customWidth="1"/>
    <col min="10244" max="10244" width="14.5703125" style="254" customWidth="1"/>
    <col min="10245" max="10245" width="15.5703125" style="254" bestFit="1" customWidth="1"/>
    <col min="10246" max="10246" width="16.140625" style="254" bestFit="1" customWidth="1"/>
    <col min="10247" max="10247" width="14.85546875" style="254" customWidth="1"/>
    <col min="10248" max="10248" width="15.5703125" style="254" bestFit="1" customWidth="1"/>
    <col min="10249" max="10249" width="14.85546875" style="254" bestFit="1" customWidth="1"/>
    <col min="10250" max="10250" width="19.28515625" style="254" customWidth="1"/>
    <col min="10251" max="10251" width="21.28515625" style="254" bestFit="1" customWidth="1"/>
    <col min="10252" max="10252" width="14.5703125" style="254" bestFit="1" customWidth="1"/>
    <col min="10253" max="10491" width="9.140625" style="254"/>
    <col min="10492" max="10492" width="91.140625" style="254" customWidth="1"/>
    <col min="10493" max="10493" width="9.140625" style="254"/>
    <col min="10494" max="10494" width="15.5703125" style="254" bestFit="1" customWidth="1"/>
    <col min="10495" max="10495" width="15" style="254" customWidth="1"/>
    <col min="10496" max="10496" width="15.42578125" style="254" customWidth="1"/>
    <col min="10497" max="10497" width="14.28515625" style="254" customWidth="1"/>
    <col min="10498" max="10498" width="16" style="254" customWidth="1"/>
    <col min="10499" max="10499" width="15.28515625" style="254" customWidth="1"/>
    <col min="10500" max="10500" width="14.5703125" style="254" customWidth="1"/>
    <col min="10501" max="10501" width="15.5703125" style="254" bestFit="1" customWidth="1"/>
    <col min="10502" max="10502" width="16.140625" style="254" bestFit="1" customWidth="1"/>
    <col min="10503" max="10503" width="14.85546875" style="254" customWidth="1"/>
    <col min="10504" max="10504" width="15.5703125" style="254" bestFit="1" customWidth="1"/>
    <col min="10505" max="10505" width="14.85546875" style="254" bestFit="1" customWidth="1"/>
    <col min="10506" max="10506" width="19.28515625" style="254" customWidth="1"/>
    <col min="10507" max="10507" width="21.28515625" style="254" bestFit="1" customWidth="1"/>
    <col min="10508" max="10508" width="14.5703125" style="254" bestFit="1" customWidth="1"/>
    <col min="10509" max="10747" width="9.140625" style="254"/>
    <col min="10748" max="10748" width="91.140625" style="254" customWidth="1"/>
    <col min="10749" max="10749" width="9.140625" style="254"/>
    <col min="10750" max="10750" width="15.5703125" style="254" bestFit="1" customWidth="1"/>
    <col min="10751" max="10751" width="15" style="254" customWidth="1"/>
    <col min="10752" max="10752" width="15.42578125" style="254" customWidth="1"/>
    <col min="10753" max="10753" width="14.28515625" style="254" customWidth="1"/>
    <col min="10754" max="10754" width="16" style="254" customWidth="1"/>
    <col min="10755" max="10755" width="15.28515625" style="254" customWidth="1"/>
    <col min="10756" max="10756" width="14.5703125" style="254" customWidth="1"/>
    <col min="10757" max="10757" width="15.5703125" style="254" bestFit="1" customWidth="1"/>
    <col min="10758" max="10758" width="16.140625" style="254" bestFit="1" customWidth="1"/>
    <col min="10759" max="10759" width="14.85546875" style="254" customWidth="1"/>
    <col min="10760" max="10760" width="15.5703125" style="254" bestFit="1" customWidth="1"/>
    <col min="10761" max="10761" width="14.85546875" style="254" bestFit="1" customWidth="1"/>
    <col min="10762" max="10762" width="19.28515625" style="254" customWidth="1"/>
    <col min="10763" max="10763" width="21.28515625" style="254" bestFit="1" customWidth="1"/>
    <col min="10764" max="10764" width="14.5703125" style="254" bestFit="1" customWidth="1"/>
    <col min="10765" max="11003" width="9.140625" style="254"/>
    <col min="11004" max="11004" width="91.140625" style="254" customWidth="1"/>
    <col min="11005" max="11005" width="9.140625" style="254"/>
    <col min="11006" max="11006" width="15.5703125" style="254" bestFit="1" customWidth="1"/>
    <col min="11007" max="11007" width="15" style="254" customWidth="1"/>
    <col min="11008" max="11008" width="15.42578125" style="254" customWidth="1"/>
    <col min="11009" max="11009" width="14.28515625" style="254" customWidth="1"/>
    <col min="11010" max="11010" width="16" style="254" customWidth="1"/>
    <col min="11011" max="11011" width="15.28515625" style="254" customWidth="1"/>
    <col min="11012" max="11012" width="14.5703125" style="254" customWidth="1"/>
    <col min="11013" max="11013" width="15.5703125" style="254" bestFit="1" customWidth="1"/>
    <col min="11014" max="11014" width="16.140625" style="254" bestFit="1" customWidth="1"/>
    <col min="11015" max="11015" width="14.85546875" style="254" customWidth="1"/>
    <col min="11016" max="11016" width="15.5703125" style="254" bestFit="1" customWidth="1"/>
    <col min="11017" max="11017" width="14.85546875" style="254" bestFit="1" customWidth="1"/>
    <col min="11018" max="11018" width="19.28515625" style="254" customWidth="1"/>
    <col min="11019" max="11019" width="21.28515625" style="254" bestFit="1" customWidth="1"/>
    <col min="11020" max="11020" width="14.5703125" style="254" bestFit="1" customWidth="1"/>
    <col min="11021" max="11259" width="9.140625" style="254"/>
    <col min="11260" max="11260" width="91.140625" style="254" customWidth="1"/>
    <col min="11261" max="11261" width="9.140625" style="254"/>
    <col min="11262" max="11262" width="15.5703125" style="254" bestFit="1" customWidth="1"/>
    <col min="11263" max="11263" width="15" style="254" customWidth="1"/>
    <col min="11264" max="11264" width="15.42578125" style="254" customWidth="1"/>
    <col min="11265" max="11265" width="14.28515625" style="254" customWidth="1"/>
    <col min="11266" max="11266" width="16" style="254" customWidth="1"/>
    <col min="11267" max="11267" width="15.28515625" style="254" customWidth="1"/>
    <col min="11268" max="11268" width="14.5703125" style="254" customWidth="1"/>
    <col min="11269" max="11269" width="15.5703125" style="254" bestFit="1" customWidth="1"/>
    <col min="11270" max="11270" width="16.140625" style="254" bestFit="1" customWidth="1"/>
    <col min="11271" max="11271" width="14.85546875" style="254" customWidth="1"/>
    <col min="11272" max="11272" width="15.5703125" style="254" bestFit="1" customWidth="1"/>
    <col min="11273" max="11273" width="14.85546875" style="254" bestFit="1" customWidth="1"/>
    <col min="11274" max="11274" width="19.28515625" style="254" customWidth="1"/>
    <col min="11275" max="11275" width="21.28515625" style="254" bestFit="1" customWidth="1"/>
    <col min="11276" max="11276" width="14.5703125" style="254" bestFit="1" customWidth="1"/>
    <col min="11277" max="11515" width="9.140625" style="254"/>
    <col min="11516" max="11516" width="91.140625" style="254" customWidth="1"/>
    <col min="11517" max="11517" width="9.140625" style="254"/>
    <col min="11518" max="11518" width="15.5703125" style="254" bestFit="1" customWidth="1"/>
    <col min="11519" max="11519" width="15" style="254" customWidth="1"/>
    <col min="11520" max="11520" width="15.42578125" style="254" customWidth="1"/>
    <col min="11521" max="11521" width="14.28515625" style="254" customWidth="1"/>
    <col min="11522" max="11522" width="16" style="254" customWidth="1"/>
    <col min="11523" max="11523" width="15.28515625" style="254" customWidth="1"/>
    <col min="11524" max="11524" width="14.5703125" style="254" customWidth="1"/>
    <col min="11525" max="11525" width="15.5703125" style="254" bestFit="1" customWidth="1"/>
    <col min="11526" max="11526" width="16.140625" style="254" bestFit="1" customWidth="1"/>
    <col min="11527" max="11527" width="14.85546875" style="254" customWidth="1"/>
    <col min="11528" max="11528" width="15.5703125" style="254" bestFit="1" customWidth="1"/>
    <col min="11529" max="11529" width="14.85546875" style="254" bestFit="1" customWidth="1"/>
    <col min="11530" max="11530" width="19.28515625" style="254" customWidth="1"/>
    <col min="11531" max="11531" width="21.28515625" style="254" bestFit="1" customWidth="1"/>
    <col min="11532" max="11532" width="14.5703125" style="254" bestFit="1" customWidth="1"/>
    <col min="11533" max="11771" width="9.140625" style="254"/>
    <col min="11772" max="11772" width="91.140625" style="254" customWidth="1"/>
    <col min="11773" max="11773" width="9.140625" style="254"/>
    <col min="11774" max="11774" width="15.5703125" style="254" bestFit="1" customWidth="1"/>
    <col min="11775" max="11775" width="15" style="254" customWidth="1"/>
    <col min="11776" max="11776" width="15.42578125" style="254" customWidth="1"/>
    <col min="11777" max="11777" width="14.28515625" style="254" customWidth="1"/>
    <col min="11778" max="11778" width="16" style="254" customWidth="1"/>
    <col min="11779" max="11779" width="15.28515625" style="254" customWidth="1"/>
    <col min="11780" max="11780" width="14.5703125" style="254" customWidth="1"/>
    <col min="11781" max="11781" width="15.5703125" style="254" bestFit="1" customWidth="1"/>
    <col min="11782" max="11782" width="16.140625" style="254" bestFit="1" customWidth="1"/>
    <col min="11783" max="11783" width="14.85546875" style="254" customWidth="1"/>
    <col min="11784" max="11784" width="15.5703125" style="254" bestFit="1" customWidth="1"/>
    <col min="11785" max="11785" width="14.85546875" style="254" bestFit="1" customWidth="1"/>
    <col min="11786" max="11786" width="19.28515625" style="254" customWidth="1"/>
    <col min="11787" max="11787" width="21.28515625" style="254" bestFit="1" customWidth="1"/>
    <col min="11788" max="11788" width="14.5703125" style="254" bestFit="1" customWidth="1"/>
    <col min="11789" max="12027" width="9.140625" style="254"/>
    <col min="12028" max="12028" width="91.140625" style="254" customWidth="1"/>
    <col min="12029" max="12029" width="9.140625" style="254"/>
    <col min="12030" max="12030" width="15.5703125" style="254" bestFit="1" customWidth="1"/>
    <col min="12031" max="12031" width="15" style="254" customWidth="1"/>
    <col min="12032" max="12032" width="15.42578125" style="254" customWidth="1"/>
    <col min="12033" max="12033" width="14.28515625" style="254" customWidth="1"/>
    <col min="12034" max="12034" width="16" style="254" customWidth="1"/>
    <col min="12035" max="12035" width="15.28515625" style="254" customWidth="1"/>
    <col min="12036" max="12036" width="14.5703125" style="254" customWidth="1"/>
    <col min="12037" max="12037" width="15.5703125" style="254" bestFit="1" customWidth="1"/>
    <col min="12038" max="12038" width="16.140625" style="254" bestFit="1" customWidth="1"/>
    <col min="12039" max="12039" width="14.85546875" style="254" customWidth="1"/>
    <col min="12040" max="12040" width="15.5703125" style="254" bestFit="1" customWidth="1"/>
    <col min="12041" max="12041" width="14.85546875" style="254" bestFit="1" customWidth="1"/>
    <col min="12042" max="12042" width="19.28515625" style="254" customWidth="1"/>
    <col min="12043" max="12043" width="21.28515625" style="254" bestFit="1" customWidth="1"/>
    <col min="12044" max="12044" width="14.5703125" style="254" bestFit="1" customWidth="1"/>
    <col min="12045" max="12283" width="9.140625" style="254"/>
    <col min="12284" max="12284" width="91.140625" style="254" customWidth="1"/>
    <col min="12285" max="12285" width="9.140625" style="254"/>
    <col min="12286" max="12286" width="15.5703125" style="254" bestFit="1" customWidth="1"/>
    <col min="12287" max="12287" width="15" style="254" customWidth="1"/>
    <col min="12288" max="12288" width="15.42578125" style="254" customWidth="1"/>
    <col min="12289" max="12289" width="14.28515625" style="254" customWidth="1"/>
    <col min="12290" max="12290" width="16" style="254" customWidth="1"/>
    <col min="12291" max="12291" width="15.28515625" style="254" customWidth="1"/>
    <col min="12292" max="12292" width="14.5703125" style="254" customWidth="1"/>
    <col min="12293" max="12293" width="15.5703125" style="254" bestFit="1" customWidth="1"/>
    <col min="12294" max="12294" width="16.140625" style="254" bestFit="1" customWidth="1"/>
    <col min="12295" max="12295" width="14.85546875" style="254" customWidth="1"/>
    <col min="12296" max="12296" width="15.5703125" style="254" bestFit="1" customWidth="1"/>
    <col min="12297" max="12297" width="14.85546875" style="254" bestFit="1" customWidth="1"/>
    <col min="12298" max="12298" width="19.28515625" style="254" customWidth="1"/>
    <col min="12299" max="12299" width="21.28515625" style="254" bestFit="1" customWidth="1"/>
    <col min="12300" max="12300" width="14.5703125" style="254" bestFit="1" customWidth="1"/>
    <col min="12301" max="12539" width="9.140625" style="254"/>
    <col min="12540" max="12540" width="91.140625" style="254" customWidth="1"/>
    <col min="12541" max="12541" width="9.140625" style="254"/>
    <col min="12542" max="12542" width="15.5703125" style="254" bestFit="1" customWidth="1"/>
    <col min="12543" max="12543" width="15" style="254" customWidth="1"/>
    <col min="12544" max="12544" width="15.42578125" style="254" customWidth="1"/>
    <col min="12545" max="12545" width="14.28515625" style="254" customWidth="1"/>
    <col min="12546" max="12546" width="16" style="254" customWidth="1"/>
    <col min="12547" max="12547" width="15.28515625" style="254" customWidth="1"/>
    <col min="12548" max="12548" width="14.5703125" style="254" customWidth="1"/>
    <col min="12549" max="12549" width="15.5703125" style="254" bestFit="1" customWidth="1"/>
    <col min="12550" max="12550" width="16.140625" style="254" bestFit="1" customWidth="1"/>
    <col min="12551" max="12551" width="14.85546875" style="254" customWidth="1"/>
    <col min="12552" max="12552" width="15.5703125" style="254" bestFit="1" customWidth="1"/>
    <col min="12553" max="12553" width="14.85546875" style="254" bestFit="1" customWidth="1"/>
    <col min="12554" max="12554" width="19.28515625" style="254" customWidth="1"/>
    <col min="12555" max="12555" width="21.28515625" style="254" bestFit="1" customWidth="1"/>
    <col min="12556" max="12556" width="14.5703125" style="254" bestFit="1" customWidth="1"/>
    <col min="12557" max="12795" width="9.140625" style="254"/>
    <col min="12796" max="12796" width="91.140625" style="254" customWidth="1"/>
    <col min="12797" max="12797" width="9.140625" style="254"/>
    <col min="12798" max="12798" width="15.5703125" style="254" bestFit="1" customWidth="1"/>
    <col min="12799" max="12799" width="15" style="254" customWidth="1"/>
    <col min="12800" max="12800" width="15.42578125" style="254" customWidth="1"/>
    <col min="12801" max="12801" width="14.28515625" style="254" customWidth="1"/>
    <col min="12802" max="12802" width="16" style="254" customWidth="1"/>
    <col min="12803" max="12803" width="15.28515625" style="254" customWidth="1"/>
    <col min="12804" max="12804" width="14.5703125" style="254" customWidth="1"/>
    <col min="12805" max="12805" width="15.5703125" style="254" bestFit="1" customWidth="1"/>
    <col min="12806" max="12806" width="16.140625" style="254" bestFit="1" customWidth="1"/>
    <col min="12807" max="12807" width="14.85546875" style="254" customWidth="1"/>
    <col min="12808" max="12808" width="15.5703125" style="254" bestFit="1" customWidth="1"/>
    <col min="12809" max="12809" width="14.85546875" style="254" bestFit="1" customWidth="1"/>
    <col min="12810" max="12810" width="19.28515625" style="254" customWidth="1"/>
    <col min="12811" max="12811" width="21.28515625" style="254" bestFit="1" customWidth="1"/>
    <col min="12812" max="12812" width="14.5703125" style="254" bestFit="1" customWidth="1"/>
    <col min="12813" max="13051" width="9.140625" style="254"/>
    <col min="13052" max="13052" width="91.140625" style="254" customWidth="1"/>
    <col min="13053" max="13053" width="9.140625" style="254"/>
    <col min="13054" max="13054" width="15.5703125" style="254" bestFit="1" customWidth="1"/>
    <col min="13055" max="13055" width="15" style="254" customWidth="1"/>
    <col min="13056" max="13056" width="15.42578125" style="254" customWidth="1"/>
    <col min="13057" max="13057" width="14.28515625" style="254" customWidth="1"/>
    <col min="13058" max="13058" width="16" style="254" customWidth="1"/>
    <col min="13059" max="13059" width="15.28515625" style="254" customWidth="1"/>
    <col min="13060" max="13060" width="14.5703125" style="254" customWidth="1"/>
    <col min="13061" max="13061" width="15.5703125" style="254" bestFit="1" customWidth="1"/>
    <col min="13062" max="13062" width="16.140625" style="254" bestFit="1" customWidth="1"/>
    <col min="13063" max="13063" width="14.85546875" style="254" customWidth="1"/>
    <col min="13064" max="13064" width="15.5703125" style="254" bestFit="1" customWidth="1"/>
    <col min="13065" max="13065" width="14.85546875" style="254" bestFit="1" customWidth="1"/>
    <col min="13066" max="13066" width="19.28515625" style="254" customWidth="1"/>
    <col min="13067" max="13067" width="21.28515625" style="254" bestFit="1" customWidth="1"/>
    <col min="13068" max="13068" width="14.5703125" style="254" bestFit="1" customWidth="1"/>
    <col min="13069" max="13307" width="9.140625" style="254"/>
    <col min="13308" max="13308" width="91.140625" style="254" customWidth="1"/>
    <col min="13309" max="13309" width="9.140625" style="254"/>
    <col min="13310" max="13310" width="15.5703125" style="254" bestFit="1" customWidth="1"/>
    <col min="13311" max="13311" width="15" style="254" customWidth="1"/>
    <col min="13312" max="13312" width="15.42578125" style="254" customWidth="1"/>
    <col min="13313" max="13313" width="14.28515625" style="254" customWidth="1"/>
    <col min="13314" max="13314" width="16" style="254" customWidth="1"/>
    <col min="13315" max="13315" width="15.28515625" style="254" customWidth="1"/>
    <col min="13316" max="13316" width="14.5703125" style="254" customWidth="1"/>
    <col min="13317" max="13317" width="15.5703125" style="254" bestFit="1" customWidth="1"/>
    <col min="13318" max="13318" width="16.140625" style="254" bestFit="1" customWidth="1"/>
    <col min="13319" max="13319" width="14.85546875" style="254" customWidth="1"/>
    <col min="13320" max="13320" width="15.5703125" style="254" bestFit="1" customWidth="1"/>
    <col min="13321" max="13321" width="14.85546875" style="254" bestFit="1" customWidth="1"/>
    <col min="13322" max="13322" width="19.28515625" style="254" customWidth="1"/>
    <col min="13323" max="13323" width="21.28515625" style="254" bestFit="1" customWidth="1"/>
    <col min="13324" max="13324" width="14.5703125" style="254" bestFit="1" customWidth="1"/>
    <col min="13325" max="13563" width="9.140625" style="254"/>
    <col min="13564" max="13564" width="91.140625" style="254" customWidth="1"/>
    <col min="13565" max="13565" width="9.140625" style="254"/>
    <col min="13566" max="13566" width="15.5703125" style="254" bestFit="1" customWidth="1"/>
    <col min="13567" max="13567" width="15" style="254" customWidth="1"/>
    <col min="13568" max="13568" width="15.42578125" style="254" customWidth="1"/>
    <col min="13569" max="13569" width="14.28515625" style="254" customWidth="1"/>
    <col min="13570" max="13570" width="16" style="254" customWidth="1"/>
    <col min="13571" max="13571" width="15.28515625" style="254" customWidth="1"/>
    <col min="13572" max="13572" width="14.5703125" style="254" customWidth="1"/>
    <col min="13573" max="13573" width="15.5703125" style="254" bestFit="1" customWidth="1"/>
    <col min="13574" max="13574" width="16.140625" style="254" bestFit="1" customWidth="1"/>
    <col min="13575" max="13575" width="14.85546875" style="254" customWidth="1"/>
    <col min="13576" max="13576" width="15.5703125" style="254" bestFit="1" customWidth="1"/>
    <col min="13577" max="13577" width="14.85546875" style="254" bestFit="1" customWidth="1"/>
    <col min="13578" max="13578" width="19.28515625" style="254" customWidth="1"/>
    <col min="13579" max="13579" width="21.28515625" style="254" bestFit="1" customWidth="1"/>
    <col min="13580" max="13580" width="14.5703125" style="254" bestFit="1" customWidth="1"/>
    <col min="13581" max="13819" width="9.140625" style="254"/>
    <col min="13820" max="13820" width="91.140625" style="254" customWidth="1"/>
    <col min="13821" max="13821" width="9.140625" style="254"/>
    <col min="13822" max="13822" width="15.5703125" style="254" bestFit="1" customWidth="1"/>
    <col min="13823" max="13823" width="15" style="254" customWidth="1"/>
    <col min="13824" max="13824" width="15.42578125" style="254" customWidth="1"/>
    <col min="13825" max="13825" width="14.28515625" style="254" customWidth="1"/>
    <col min="13826" max="13826" width="16" style="254" customWidth="1"/>
    <col min="13827" max="13827" width="15.28515625" style="254" customWidth="1"/>
    <col min="13828" max="13828" width="14.5703125" style="254" customWidth="1"/>
    <col min="13829" max="13829" width="15.5703125" style="254" bestFit="1" customWidth="1"/>
    <col min="13830" max="13830" width="16.140625" style="254" bestFit="1" customWidth="1"/>
    <col min="13831" max="13831" width="14.85546875" style="254" customWidth="1"/>
    <col min="13832" max="13832" width="15.5703125" style="254" bestFit="1" customWidth="1"/>
    <col min="13833" max="13833" width="14.85546875" style="254" bestFit="1" customWidth="1"/>
    <col min="13834" max="13834" width="19.28515625" style="254" customWidth="1"/>
    <col min="13835" max="13835" width="21.28515625" style="254" bestFit="1" customWidth="1"/>
    <col min="13836" max="13836" width="14.5703125" style="254" bestFit="1" customWidth="1"/>
    <col min="13837" max="14075" width="9.140625" style="254"/>
    <col min="14076" max="14076" width="91.140625" style="254" customWidth="1"/>
    <col min="14077" max="14077" width="9.140625" style="254"/>
    <col min="14078" max="14078" width="15.5703125" style="254" bestFit="1" customWidth="1"/>
    <col min="14079" max="14079" width="15" style="254" customWidth="1"/>
    <col min="14080" max="14080" width="15.42578125" style="254" customWidth="1"/>
    <col min="14081" max="14081" width="14.28515625" style="254" customWidth="1"/>
    <col min="14082" max="14082" width="16" style="254" customWidth="1"/>
    <col min="14083" max="14083" width="15.28515625" style="254" customWidth="1"/>
    <col min="14084" max="14084" width="14.5703125" style="254" customWidth="1"/>
    <col min="14085" max="14085" width="15.5703125" style="254" bestFit="1" customWidth="1"/>
    <col min="14086" max="14086" width="16.140625" style="254" bestFit="1" customWidth="1"/>
    <col min="14087" max="14087" width="14.85546875" style="254" customWidth="1"/>
    <col min="14088" max="14088" width="15.5703125" style="254" bestFit="1" customWidth="1"/>
    <col min="14089" max="14089" width="14.85546875" style="254" bestFit="1" customWidth="1"/>
    <col min="14090" max="14090" width="19.28515625" style="254" customWidth="1"/>
    <col min="14091" max="14091" width="21.28515625" style="254" bestFit="1" customWidth="1"/>
    <col min="14092" max="14092" width="14.5703125" style="254" bestFit="1" customWidth="1"/>
    <col min="14093" max="14331" width="9.140625" style="254"/>
    <col min="14332" max="14332" width="91.140625" style="254" customWidth="1"/>
    <col min="14333" max="14333" width="9.140625" style="254"/>
    <col min="14334" max="14334" width="15.5703125" style="254" bestFit="1" customWidth="1"/>
    <col min="14335" max="14335" width="15" style="254" customWidth="1"/>
    <col min="14336" max="14336" width="15.42578125" style="254" customWidth="1"/>
    <col min="14337" max="14337" width="14.28515625" style="254" customWidth="1"/>
    <col min="14338" max="14338" width="16" style="254" customWidth="1"/>
    <col min="14339" max="14339" width="15.28515625" style="254" customWidth="1"/>
    <col min="14340" max="14340" width="14.5703125" style="254" customWidth="1"/>
    <col min="14341" max="14341" width="15.5703125" style="254" bestFit="1" customWidth="1"/>
    <col min="14342" max="14342" width="16.140625" style="254" bestFit="1" customWidth="1"/>
    <col min="14343" max="14343" width="14.85546875" style="254" customWidth="1"/>
    <col min="14344" max="14344" width="15.5703125" style="254" bestFit="1" customWidth="1"/>
    <col min="14345" max="14345" width="14.85546875" style="254" bestFit="1" customWidth="1"/>
    <col min="14346" max="14346" width="19.28515625" style="254" customWidth="1"/>
    <col min="14347" max="14347" width="21.28515625" style="254" bestFit="1" customWidth="1"/>
    <col min="14348" max="14348" width="14.5703125" style="254" bestFit="1" customWidth="1"/>
    <col min="14349" max="14587" width="9.140625" style="254"/>
    <col min="14588" max="14588" width="91.140625" style="254" customWidth="1"/>
    <col min="14589" max="14589" width="9.140625" style="254"/>
    <col min="14590" max="14590" width="15.5703125" style="254" bestFit="1" customWidth="1"/>
    <col min="14591" max="14591" width="15" style="254" customWidth="1"/>
    <col min="14592" max="14592" width="15.42578125" style="254" customWidth="1"/>
    <col min="14593" max="14593" width="14.28515625" style="254" customWidth="1"/>
    <col min="14594" max="14594" width="16" style="254" customWidth="1"/>
    <col min="14595" max="14595" width="15.28515625" style="254" customWidth="1"/>
    <col min="14596" max="14596" width="14.5703125" style="254" customWidth="1"/>
    <col min="14597" max="14597" width="15.5703125" style="254" bestFit="1" customWidth="1"/>
    <col min="14598" max="14598" width="16.140625" style="254" bestFit="1" customWidth="1"/>
    <col min="14599" max="14599" width="14.85546875" style="254" customWidth="1"/>
    <col min="14600" max="14600" width="15.5703125" style="254" bestFit="1" customWidth="1"/>
    <col min="14601" max="14601" width="14.85546875" style="254" bestFit="1" customWidth="1"/>
    <col min="14602" max="14602" width="19.28515625" style="254" customWidth="1"/>
    <col min="14603" max="14603" width="21.28515625" style="254" bestFit="1" customWidth="1"/>
    <col min="14604" max="14604" width="14.5703125" style="254" bestFit="1" customWidth="1"/>
    <col min="14605" max="14843" width="9.140625" style="254"/>
    <col min="14844" max="14844" width="91.140625" style="254" customWidth="1"/>
    <col min="14845" max="14845" width="9.140625" style="254"/>
    <col min="14846" max="14846" width="15.5703125" style="254" bestFit="1" customWidth="1"/>
    <col min="14847" max="14847" width="15" style="254" customWidth="1"/>
    <col min="14848" max="14848" width="15.42578125" style="254" customWidth="1"/>
    <col min="14849" max="14849" width="14.28515625" style="254" customWidth="1"/>
    <col min="14850" max="14850" width="16" style="254" customWidth="1"/>
    <col min="14851" max="14851" width="15.28515625" style="254" customWidth="1"/>
    <col min="14852" max="14852" width="14.5703125" style="254" customWidth="1"/>
    <col min="14853" max="14853" width="15.5703125" style="254" bestFit="1" customWidth="1"/>
    <col min="14854" max="14854" width="16.140625" style="254" bestFit="1" customWidth="1"/>
    <col min="14855" max="14855" width="14.85546875" style="254" customWidth="1"/>
    <col min="14856" max="14856" width="15.5703125" style="254" bestFit="1" customWidth="1"/>
    <col min="14857" max="14857" width="14.85546875" style="254" bestFit="1" customWidth="1"/>
    <col min="14858" max="14858" width="19.28515625" style="254" customWidth="1"/>
    <col min="14859" max="14859" width="21.28515625" style="254" bestFit="1" customWidth="1"/>
    <col min="14860" max="14860" width="14.5703125" style="254" bestFit="1" customWidth="1"/>
    <col min="14861" max="15099" width="9.140625" style="254"/>
    <col min="15100" max="15100" width="91.140625" style="254" customWidth="1"/>
    <col min="15101" max="15101" width="9.140625" style="254"/>
    <col min="15102" max="15102" width="15.5703125" style="254" bestFit="1" customWidth="1"/>
    <col min="15103" max="15103" width="15" style="254" customWidth="1"/>
    <col min="15104" max="15104" width="15.42578125" style="254" customWidth="1"/>
    <col min="15105" max="15105" width="14.28515625" style="254" customWidth="1"/>
    <col min="15106" max="15106" width="16" style="254" customWidth="1"/>
    <col min="15107" max="15107" width="15.28515625" style="254" customWidth="1"/>
    <col min="15108" max="15108" width="14.5703125" style="254" customWidth="1"/>
    <col min="15109" max="15109" width="15.5703125" style="254" bestFit="1" customWidth="1"/>
    <col min="15110" max="15110" width="16.140625" style="254" bestFit="1" customWidth="1"/>
    <col min="15111" max="15111" width="14.85546875" style="254" customWidth="1"/>
    <col min="15112" max="15112" width="15.5703125" style="254" bestFit="1" customWidth="1"/>
    <col min="15113" max="15113" width="14.85546875" style="254" bestFit="1" customWidth="1"/>
    <col min="15114" max="15114" width="19.28515625" style="254" customWidth="1"/>
    <col min="15115" max="15115" width="21.28515625" style="254" bestFit="1" customWidth="1"/>
    <col min="15116" max="15116" width="14.5703125" style="254" bestFit="1" customWidth="1"/>
    <col min="15117" max="15355" width="9.140625" style="254"/>
    <col min="15356" max="15356" width="91.140625" style="254" customWidth="1"/>
    <col min="15357" max="15357" width="9.140625" style="254"/>
    <col min="15358" max="15358" width="15.5703125" style="254" bestFit="1" customWidth="1"/>
    <col min="15359" max="15359" width="15" style="254" customWidth="1"/>
    <col min="15360" max="15360" width="15.42578125" style="254" customWidth="1"/>
    <col min="15361" max="15361" width="14.28515625" style="254" customWidth="1"/>
    <col min="15362" max="15362" width="16" style="254" customWidth="1"/>
    <col min="15363" max="15363" width="15.28515625" style="254" customWidth="1"/>
    <col min="15364" max="15364" width="14.5703125" style="254" customWidth="1"/>
    <col min="15365" max="15365" width="15.5703125" style="254" bestFit="1" customWidth="1"/>
    <col min="15366" max="15366" width="16.140625" style="254" bestFit="1" customWidth="1"/>
    <col min="15367" max="15367" width="14.85546875" style="254" customWidth="1"/>
    <col min="15368" max="15368" width="15.5703125" style="254" bestFit="1" customWidth="1"/>
    <col min="15369" max="15369" width="14.85546875" style="254" bestFit="1" customWidth="1"/>
    <col min="15370" max="15370" width="19.28515625" style="254" customWidth="1"/>
    <col min="15371" max="15371" width="21.28515625" style="254" bestFit="1" customWidth="1"/>
    <col min="15372" max="15372" width="14.5703125" style="254" bestFit="1" customWidth="1"/>
    <col min="15373" max="15611" width="9.140625" style="254"/>
    <col min="15612" max="15612" width="91.140625" style="254" customWidth="1"/>
    <col min="15613" max="15613" width="9.140625" style="254"/>
    <col min="15614" max="15614" width="15.5703125" style="254" bestFit="1" customWidth="1"/>
    <col min="15615" max="15615" width="15" style="254" customWidth="1"/>
    <col min="15616" max="15616" width="15.42578125" style="254" customWidth="1"/>
    <col min="15617" max="15617" width="14.28515625" style="254" customWidth="1"/>
    <col min="15618" max="15618" width="16" style="254" customWidth="1"/>
    <col min="15619" max="15619" width="15.28515625" style="254" customWidth="1"/>
    <col min="15620" max="15620" width="14.5703125" style="254" customWidth="1"/>
    <col min="15621" max="15621" width="15.5703125" style="254" bestFit="1" customWidth="1"/>
    <col min="15622" max="15622" width="16.140625" style="254" bestFit="1" customWidth="1"/>
    <col min="15623" max="15623" width="14.85546875" style="254" customWidth="1"/>
    <col min="15624" max="15624" width="15.5703125" style="254" bestFit="1" customWidth="1"/>
    <col min="15625" max="15625" width="14.85546875" style="254" bestFit="1" customWidth="1"/>
    <col min="15626" max="15626" width="19.28515625" style="254" customWidth="1"/>
    <col min="15627" max="15627" width="21.28515625" style="254" bestFit="1" customWidth="1"/>
    <col min="15628" max="15628" width="14.5703125" style="254" bestFit="1" customWidth="1"/>
    <col min="15629" max="15867" width="9.140625" style="254"/>
    <col min="15868" max="15868" width="91.140625" style="254" customWidth="1"/>
    <col min="15869" max="15869" width="9.140625" style="254"/>
    <col min="15870" max="15870" width="15.5703125" style="254" bestFit="1" customWidth="1"/>
    <col min="15871" max="15871" width="15" style="254" customWidth="1"/>
    <col min="15872" max="15872" width="15.42578125" style="254" customWidth="1"/>
    <col min="15873" max="15873" width="14.28515625" style="254" customWidth="1"/>
    <col min="15874" max="15874" width="16" style="254" customWidth="1"/>
    <col min="15875" max="15875" width="15.28515625" style="254" customWidth="1"/>
    <col min="15876" max="15876" width="14.5703125" style="254" customWidth="1"/>
    <col min="15877" max="15877" width="15.5703125" style="254" bestFit="1" customWidth="1"/>
    <col min="15878" max="15878" width="16.140625" style="254" bestFit="1" customWidth="1"/>
    <col min="15879" max="15879" width="14.85546875" style="254" customWidth="1"/>
    <col min="15880" max="15880" width="15.5703125" style="254" bestFit="1" customWidth="1"/>
    <col min="15881" max="15881" width="14.85546875" style="254" bestFit="1" customWidth="1"/>
    <col min="15882" max="15882" width="19.28515625" style="254" customWidth="1"/>
    <col min="15883" max="15883" width="21.28515625" style="254" bestFit="1" customWidth="1"/>
    <col min="15884" max="15884" width="14.5703125" style="254" bestFit="1" customWidth="1"/>
    <col min="15885" max="16123" width="9.140625" style="254"/>
    <col min="16124" max="16124" width="91.140625" style="254" customWidth="1"/>
    <col min="16125" max="16125" width="9.140625" style="254"/>
    <col min="16126" max="16126" width="15.5703125" style="254" bestFit="1" customWidth="1"/>
    <col min="16127" max="16127" width="15" style="254" customWidth="1"/>
    <col min="16128" max="16128" width="15.42578125" style="254" customWidth="1"/>
    <col min="16129" max="16129" width="14.28515625" style="254" customWidth="1"/>
    <col min="16130" max="16130" width="16" style="254" customWidth="1"/>
    <col min="16131" max="16131" width="15.28515625" style="254" customWidth="1"/>
    <col min="16132" max="16132" width="14.5703125" style="254" customWidth="1"/>
    <col min="16133" max="16133" width="15.5703125" style="254" bestFit="1" customWidth="1"/>
    <col min="16134" max="16134" width="16.140625" style="254" bestFit="1" customWidth="1"/>
    <col min="16135" max="16135" width="14.85546875" style="254" customWidth="1"/>
    <col min="16136" max="16136" width="15.5703125" style="254" bestFit="1" customWidth="1"/>
    <col min="16137" max="16137" width="14.85546875" style="254" bestFit="1" customWidth="1"/>
    <col min="16138" max="16138" width="19.28515625" style="254" customWidth="1"/>
    <col min="16139" max="16139" width="21.28515625" style="254" bestFit="1" customWidth="1"/>
    <col min="16140" max="16140" width="14.5703125" style="254" bestFit="1" customWidth="1"/>
    <col min="16141" max="16384" width="9.140625" style="254"/>
  </cols>
  <sheetData>
    <row r="1" spans="1:15">
      <c r="A1" s="524" t="s">
        <v>586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5" customHeight="1">
      <c r="A2" s="525" t="s">
        <v>30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1:15" ht="15" customHeight="1">
      <c r="A3" s="526" t="s">
        <v>475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</row>
    <row r="4" spans="1:15">
      <c r="A4" s="413" t="s">
        <v>496</v>
      </c>
    </row>
    <row r="5" spans="1:15" ht="25.5">
      <c r="A5" s="416" t="s">
        <v>33</v>
      </c>
      <c r="B5" s="404" t="s">
        <v>34</v>
      </c>
      <c r="C5" s="414" t="s">
        <v>477</v>
      </c>
      <c r="D5" s="414" t="s">
        <v>478</v>
      </c>
      <c r="E5" s="414" t="s">
        <v>479</v>
      </c>
      <c r="F5" s="414" t="s">
        <v>480</v>
      </c>
      <c r="G5" s="414" t="s">
        <v>481</v>
      </c>
      <c r="H5" s="414" t="s">
        <v>482</v>
      </c>
      <c r="I5" s="414" t="s">
        <v>483</v>
      </c>
      <c r="J5" s="414" t="s">
        <v>484</v>
      </c>
      <c r="K5" s="414" t="s">
        <v>485</v>
      </c>
      <c r="L5" s="414" t="s">
        <v>486</v>
      </c>
      <c r="M5" s="414" t="s">
        <v>487</v>
      </c>
      <c r="N5" s="414" t="s">
        <v>488</v>
      </c>
      <c r="O5" s="415" t="s">
        <v>313</v>
      </c>
    </row>
    <row r="6" spans="1:15">
      <c r="A6" s="417" t="s">
        <v>43</v>
      </c>
      <c r="B6" s="405" t="s">
        <v>44</v>
      </c>
      <c r="C6" s="371">
        <v>8157823</v>
      </c>
      <c r="D6" s="371">
        <v>8157823</v>
      </c>
      <c r="E6" s="371">
        <v>8157823</v>
      </c>
      <c r="F6" s="371">
        <v>8157823</v>
      </c>
      <c r="G6" s="371">
        <v>8157823</v>
      </c>
      <c r="H6" s="371">
        <v>8157824</v>
      </c>
      <c r="I6" s="371">
        <v>8157823</v>
      </c>
      <c r="J6" s="371">
        <v>8157823</v>
      </c>
      <c r="K6" s="371">
        <v>8157823</v>
      </c>
      <c r="L6" s="371">
        <v>8157823</v>
      </c>
      <c r="M6" s="371">
        <v>8157827</v>
      </c>
      <c r="N6" s="371">
        <v>8157823</v>
      </c>
      <c r="O6" s="371">
        <f>SUM(C6:N6)</f>
        <v>97893881</v>
      </c>
    </row>
    <row r="7" spans="1:15">
      <c r="A7" s="417" t="s">
        <v>45</v>
      </c>
      <c r="B7" s="406" t="s">
        <v>46</v>
      </c>
      <c r="C7" s="371"/>
      <c r="D7" s="371"/>
      <c r="E7" s="371"/>
      <c r="F7" s="371"/>
      <c r="G7" s="371">
        <v>468600</v>
      </c>
      <c r="H7" s="371"/>
      <c r="I7" s="371"/>
      <c r="J7" s="371"/>
      <c r="K7" s="371"/>
      <c r="L7" s="371"/>
      <c r="M7" s="371"/>
      <c r="N7" s="371"/>
      <c r="O7" s="371">
        <f t="shared" ref="O7:O62" si="0">SUM(C7:N7)</f>
        <v>468600</v>
      </c>
    </row>
    <row r="8" spans="1:15">
      <c r="A8" s="418" t="s">
        <v>47</v>
      </c>
      <c r="B8" s="406" t="s">
        <v>48</v>
      </c>
      <c r="C8" s="371">
        <v>12121</v>
      </c>
      <c r="D8" s="371">
        <v>12121</v>
      </c>
      <c r="E8" s="371">
        <v>12121</v>
      </c>
      <c r="F8" s="371">
        <v>12121</v>
      </c>
      <c r="G8" s="371">
        <v>12121</v>
      </c>
      <c r="H8" s="371">
        <v>12121</v>
      </c>
      <c r="I8" s="371">
        <v>12121</v>
      </c>
      <c r="J8" s="371">
        <v>12121</v>
      </c>
      <c r="K8" s="371">
        <v>12121</v>
      </c>
      <c r="L8" s="371">
        <v>12121</v>
      </c>
      <c r="M8" s="371">
        <v>12123</v>
      </c>
      <c r="N8" s="371">
        <v>12121</v>
      </c>
      <c r="O8" s="371">
        <f t="shared" si="0"/>
        <v>145454</v>
      </c>
    </row>
    <row r="9" spans="1:15">
      <c r="A9" s="418" t="s">
        <v>49</v>
      </c>
      <c r="B9" s="406" t="s">
        <v>50</v>
      </c>
      <c r="C9" s="371"/>
      <c r="D9" s="371"/>
      <c r="E9" s="371"/>
      <c r="F9" s="371"/>
      <c r="G9" s="371"/>
      <c r="H9" s="371">
        <v>4115293</v>
      </c>
      <c r="I9" s="371"/>
      <c r="J9" s="371"/>
      <c r="K9" s="371"/>
      <c r="L9" s="371"/>
      <c r="M9" s="371"/>
      <c r="N9" s="371"/>
      <c r="O9" s="371">
        <f t="shared" si="0"/>
        <v>4115293</v>
      </c>
    </row>
    <row r="10" spans="1:15">
      <c r="A10" s="419" t="s">
        <v>51</v>
      </c>
      <c r="B10" s="406" t="s">
        <v>52</v>
      </c>
      <c r="C10" s="371">
        <v>57646</v>
      </c>
      <c r="D10" s="371">
        <v>57646</v>
      </c>
      <c r="E10" s="371">
        <v>57646</v>
      </c>
      <c r="F10" s="371">
        <v>57646</v>
      </c>
      <c r="G10" s="371">
        <v>57646</v>
      </c>
      <c r="H10" s="371">
        <v>57646</v>
      </c>
      <c r="I10" s="371">
        <v>57646</v>
      </c>
      <c r="J10" s="371">
        <v>57646</v>
      </c>
      <c r="K10" s="371">
        <v>57646</v>
      </c>
      <c r="L10" s="371">
        <v>57650</v>
      </c>
      <c r="M10" s="371">
        <v>57650</v>
      </c>
      <c r="N10" s="371">
        <v>57646</v>
      </c>
      <c r="O10" s="371">
        <f t="shared" si="0"/>
        <v>691760</v>
      </c>
    </row>
    <row r="11" spans="1:15">
      <c r="A11" s="419" t="s">
        <v>53</v>
      </c>
      <c r="B11" s="406" t="s">
        <v>54</v>
      </c>
      <c r="C11" s="371"/>
      <c r="D11" s="371"/>
      <c r="E11" s="371"/>
      <c r="F11" s="371"/>
      <c r="G11" s="371">
        <v>200000</v>
      </c>
      <c r="H11" s="371"/>
      <c r="I11" s="371"/>
      <c r="J11" s="371"/>
      <c r="K11" s="371"/>
      <c r="L11" s="371"/>
      <c r="M11" s="371"/>
      <c r="N11" s="371"/>
      <c r="O11" s="371">
        <f t="shared" si="0"/>
        <v>200000</v>
      </c>
    </row>
    <row r="12" spans="1:15" hidden="1">
      <c r="A12" s="419" t="s">
        <v>497</v>
      </c>
      <c r="B12" s="406" t="s">
        <v>498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>
        <f t="shared" si="0"/>
        <v>0</v>
      </c>
    </row>
    <row r="13" spans="1:15">
      <c r="A13" s="419" t="s">
        <v>499</v>
      </c>
      <c r="B13" s="406" t="s">
        <v>500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>
        <f t="shared" si="0"/>
        <v>0</v>
      </c>
    </row>
    <row r="14" spans="1:15">
      <c r="A14" s="419" t="s">
        <v>55</v>
      </c>
      <c r="B14" s="406" t="s">
        <v>56</v>
      </c>
      <c r="C14" s="371">
        <v>471851</v>
      </c>
      <c r="D14" s="371">
        <v>471851</v>
      </c>
      <c r="E14" s="371">
        <v>471851</v>
      </c>
      <c r="F14" s="371">
        <v>471851</v>
      </c>
      <c r="G14" s="371">
        <v>471851</v>
      </c>
      <c r="H14" s="371">
        <v>471851</v>
      </c>
      <c r="I14" s="371">
        <v>471851</v>
      </c>
      <c r="J14" s="371">
        <v>471851</v>
      </c>
      <c r="K14" s="371">
        <v>471851</v>
      </c>
      <c r="L14" s="371">
        <v>471851</v>
      </c>
      <c r="M14" s="371">
        <v>471851</v>
      </c>
      <c r="N14" s="371">
        <v>471851</v>
      </c>
      <c r="O14" s="371">
        <f t="shared" si="0"/>
        <v>5662212</v>
      </c>
    </row>
    <row r="15" spans="1:15">
      <c r="A15" s="420" t="s">
        <v>57</v>
      </c>
      <c r="B15" s="407" t="s">
        <v>58</v>
      </c>
      <c r="C15" s="369">
        <f>SUM(C6:C14)</f>
        <v>8699441</v>
      </c>
      <c r="D15" s="369">
        <f t="shared" ref="D15:N15" si="1">SUM(D6:D14)</f>
        <v>8699441</v>
      </c>
      <c r="E15" s="369">
        <f t="shared" si="1"/>
        <v>8699441</v>
      </c>
      <c r="F15" s="369">
        <f t="shared" si="1"/>
        <v>8699441</v>
      </c>
      <c r="G15" s="369">
        <f t="shared" si="1"/>
        <v>9368041</v>
      </c>
      <c r="H15" s="369">
        <f t="shared" si="1"/>
        <v>12814735</v>
      </c>
      <c r="I15" s="369">
        <f t="shared" si="1"/>
        <v>8699441</v>
      </c>
      <c r="J15" s="369">
        <f t="shared" si="1"/>
        <v>8699441</v>
      </c>
      <c r="K15" s="369">
        <f t="shared" si="1"/>
        <v>8699441</v>
      </c>
      <c r="L15" s="369">
        <f t="shared" si="1"/>
        <v>8699445</v>
      </c>
      <c r="M15" s="369">
        <f t="shared" si="1"/>
        <v>8699451</v>
      </c>
      <c r="N15" s="369">
        <f t="shared" si="1"/>
        <v>8699441</v>
      </c>
      <c r="O15" s="371">
        <f t="shared" si="0"/>
        <v>109177200</v>
      </c>
    </row>
    <row r="16" spans="1:15">
      <c r="A16" s="419" t="s">
        <v>198</v>
      </c>
      <c r="B16" s="406" t="s">
        <v>199</v>
      </c>
      <c r="C16" s="371">
        <v>363087</v>
      </c>
      <c r="D16" s="371">
        <v>363087</v>
      </c>
      <c r="E16" s="371">
        <v>363087</v>
      </c>
      <c r="F16" s="371">
        <v>363087</v>
      </c>
      <c r="G16" s="371">
        <v>363087</v>
      </c>
      <c r="H16" s="371">
        <v>363087</v>
      </c>
      <c r="I16" s="371">
        <v>363087</v>
      </c>
      <c r="J16" s="371">
        <v>363085</v>
      </c>
      <c r="K16" s="371">
        <v>363087</v>
      </c>
      <c r="L16" s="371">
        <v>363087</v>
      </c>
      <c r="M16" s="371">
        <v>363084</v>
      </c>
      <c r="N16" s="371">
        <v>363087</v>
      </c>
      <c r="O16" s="371">
        <f t="shared" si="0"/>
        <v>4357039</v>
      </c>
    </row>
    <row r="17" spans="1:15" ht="25.5">
      <c r="A17" s="419" t="s">
        <v>59</v>
      </c>
      <c r="B17" s="406" t="s">
        <v>60</v>
      </c>
      <c r="C17" s="371">
        <v>328141</v>
      </c>
      <c r="D17" s="371">
        <v>328141</v>
      </c>
      <c r="E17" s="371">
        <v>328141</v>
      </c>
      <c r="F17" s="371">
        <v>328141</v>
      </c>
      <c r="G17" s="371">
        <v>328141</v>
      </c>
      <c r="H17" s="371">
        <v>328141</v>
      </c>
      <c r="I17" s="371">
        <v>328141</v>
      </c>
      <c r="J17" s="371">
        <v>328141</v>
      </c>
      <c r="K17" s="371">
        <v>328141</v>
      </c>
      <c r="L17" s="371">
        <v>328141</v>
      </c>
      <c r="M17" s="371">
        <v>328141</v>
      </c>
      <c r="N17" s="371">
        <v>328141</v>
      </c>
      <c r="O17" s="371">
        <f t="shared" si="0"/>
        <v>3937692</v>
      </c>
    </row>
    <row r="18" spans="1:15">
      <c r="A18" s="421" t="s">
        <v>200</v>
      </c>
      <c r="B18" s="406" t="s">
        <v>201</v>
      </c>
      <c r="C18" s="408">
        <v>126629</v>
      </c>
      <c r="D18" s="408">
        <v>126629</v>
      </c>
      <c r="E18" s="408">
        <v>126629</v>
      </c>
      <c r="F18" s="408">
        <v>126629</v>
      </c>
      <c r="G18" s="408">
        <v>126629</v>
      </c>
      <c r="H18" s="408">
        <v>126630</v>
      </c>
      <c r="I18" s="408">
        <v>126629</v>
      </c>
      <c r="J18" s="408">
        <v>126629</v>
      </c>
      <c r="K18" s="408">
        <v>126629</v>
      </c>
      <c r="L18" s="408">
        <v>126630</v>
      </c>
      <c r="M18" s="408">
        <v>126629</v>
      </c>
      <c r="N18" s="408">
        <v>126629</v>
      </c>
      <c r="O18" s="371">
        <f t="shared" si="0"/>
        <v>1519550</v>
      </c>
    </row>
    <row r="19" spans="1:15">
      <c r="A19" s="422" t="s">
        <v>61</v>
      </c>
      <c r="B19" s="407" t="s">
        <v>62</v>
      </c>
      <c r="C19" s="369">
        <f>SUM(C16:C18)</f>
        <v>817857</v>
      </c>
      <c r="D19" s="369">
        <f t="shared" ref="D19:N19" si="2">SUM(D16:D18)</f>
        <v>817857</v>
      </c>
      <c r="E19" s="369">
        <f t="shared" si="2"/>
        <v>817857</v>
      </c>
      <c r="F19" s="369">
        <f t="shared" si="2"/>
        <v>817857</v>
      </c>
      <c r="G19" s="369">
        <f t="shared" si="2"/>
        <v>817857</v>
      </c>
      <c r="H19" s="369">
        <f t="shared" si="2"/>
        <v>817858</v>
      </c>
      <c r="I19" s="369">
        <f t="shared" si="2"/>
        <v>817857</v>
      </c>
      <c r="J19" s="369">
        <f t="shared" si="2"/>
        <v>817855</v>
      </c>
      <c r="K19" s="369">
        <f t="shared" si="2"/>
        <v>817857</v>
      </c>
      <c r="L19" s="369">
        <f t="shared" si="2"/>
        <v>817858</v>
      </c>
      <c r="M19" s="369">
        <f t="shared" si="2"/>
        <v>817854</v>
      </c>
      <c r="N19" s="369">
        <f t="shared" si="2"/>
        <v>817857</v>
      </c>
      <c r="O19" s="371">
        <f t="shared" si="0"/>
        <v>9814281</v>
      </c>
    </row>
    <row r="20" spans="1:15">
      <c r="A20" s="420" t="s">
        <v>63</v>
      </c>
      <c r="B20" s="251" t="s">
        <v>64</v>
      </c>
      <c r="C20" s="369">
        <f>SUM(C19,C15)</f>
        <v>9517298</v>
      </c>
      <c r="D20" s="369">
        <f t="shared" ref="D20:N20" si="3">SUM(D19,D15)</f>
        <v>9517298</v>
      </c>
      <c r="E20" s="369">
        <f t="shared" si="3"/>
        <v>9517298</v>
      </c>
      <c r="F20" s="369">
        <f t="shared" si="3"/>
        <v>9517298</v>
      </c>
      <c r="G20" s="369">
        <f t="shared" si="3"/>
        <v>10185898</v>
      </c>
      <c r="H20" s="369">
        <f t="shared" si="3"/>
        <v>13632593</v>
      </c>
      <c r="I20" s="369">
        <f t="shared" si="3"/>
        <v>9517298</v>
      </c>
      <c r="J20" s="369">
        <f t="shared" si="3"/>
        <v>9517296</v>
      </c>
      <c r="K20" s="369">
        <f t="shared" si="3"/>
        <v>9517298</v>
      </c>
      <c r="L20" s="369">
        <f t="shared" si="3"/>
        <v>9517303</v>
      </c>
      <c r="M20" s="369">
        <f t="shared" si="3"/>
        <v>9517305</v>
      </c>
      <c r="N20" s="369">
        <f t="shared" si="3"/>
        <v>9517298</v>
      </c>
      <c r="O20" s="371">
        <f t="shared" si="0"/>
        <v>118991481</v>
      </c>
    </row>
    <row r="21" spans="1:15">
      <c r="A21" s="422" t="s">
        <v>65</v>
      </c>
      <c r="B21" s="251" t="s">
        <v>66</v>
      </c>
      <c r="C21" s="369">
        <v>1547622</v>
      </c>
      <c r="D21" s="369">
        <v>1547622</v>
      </c>
      <c r="E21" s="369">
        <v>1547622</v>
      </c>
      <c r="F21" s="369">
        <v>1547622</v>
      </c>
      <c r="G21" s="369">
        <v>1547622</v>
      </c>
      <c r="H21" s="369">
        <v>1547622</v>
      </c>
      <c r="I21" s="369">
        <v>1547622</v>
      </c>
      <c r="J21" s="369">
        <v>1547622</v>
      </c>
      <c r="K21" s="369">
        <v>1547622</v>
      </c>
      <c r="L21" s="369">
        <v>1547622</v>
      </c>
      <c r="M21" s="369">
        <v>1547622</v>
      </c>
      <c r="N21" s="369">
        <v>1547622</v>
      </c>
      <c r="O21" s="371">
        <f t="shared" si="0"/>
        <v>18571464</v>
      </c>
    </row>
    <row r="22" spans="1:15">
      <c r="A22" s="419" t="s">
        <v>67</v>
      </c>
      <c r="B22" s="406" t="s">
        <v>68</v>
      </c>
      <c r="C22" s="371">
        <v>83487</v>
      </c>
      <c r="D22" s="371">
        <v>83487</v>
      </c>
      <c r="E22" s="371">
        <v>83487</v>
      </c>
      <c r="F22" s="371">
        <v>83487</v>
      </c>
      <c r="G22" s="371">
        <v>83487</v>
      </c>
      <c r="H22" s="371">
        <v>83487</v>
      </c>
      <c r="I22" s="371">
        <v>83489</v>
      </c>
      <c r="J22" s="371">
        <v>83487</v>
      </c>
      <c r="K22" s="371">
        <v>83487</v>
      </c>
      <c r="L22" s="371">
        <v>83487</v>
      </c>
      <c r="M22" s="371">
        <v>83487</v>
      </c>
      <c r="N22" s="371">
        <v>83487</v>
      </c>
      <c r="O22" s="371">
        <f t="shared" si="0"/>
        <v>1001846</v>
      </c>
    </row>
    <row r="23" spans="1:15">
      <c r="A23" s="419" t="s">
        <v>69</v>
      </c>
      <c r="B23" s="406" t="s">
        <v>70</v>
      </c>
      <c r="C23" s="371">
        <v>877787</v>
      </c>
      <c r="D23" s="371">
        <v>877787</v>
      </c>
      <c r="E23" s="371">
        <v>877787</v>
      </c>
      <c r="F23" s="371">
        <v>877787</v>
      </c>
      <c r="G23" s="371">
        <v>877787</v>
      </c>
      <c r="H23" s="371">
        <v>877787</v>
      </c>
      <c r="I23" s="371">
        <v>877787</v>
      </c>
      <c r="J23" s="371">
        <v>877790</v>
      </c>
      <c r="K23" s="371">
        <v>877790</v>
      </c>
      <c r="L23" s="371">
        <v>877787</v>
      </c>
      <c r="M23" s="371">
        <v>877787</v>
      </c>
      <c r="N23" s="371">
        <v>877787</v>
      </c>
      <c r="O23" s="371">
        <f t="shared" si="0"/>
        <v>10533450</v>
      </c>
    </row>
    <row r="24" spans="1:15" hidden="1">
      <c r="A24" s="419" t="s">
        <v>501</v>
      </c>
      <c r="B24" s="406" t="s">
        <v>502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>
        <f t="shared" si="0"/>
        <v>0</v>
      </c>
    </row>
    <row r="25" spans="1:15">
      <c r="A25" s="422" t="s">
        <v>71</v>
      </c>
      <c r="B25" s="407" t="s">
        <v>72</v>
      </c>
      <c r="C25" s="369">
        <f>SUM(C22:C23)</f>
        <v>961274</v>
      </c>
      <c r="D25" s="369">
        <f t="shared" ref="D25:N25" si="4">SUM(D22:D23)</f>
        <v>961274</v>
      </c>
      <c r="E25" s="369">
        <f t="shared" si="4"/>
        <v>961274</v>
      </c>
      <c r="F25" s="369">
        <f t="shared" si="4"/>
        <v>961274</v>
      </c>
      <c r="G25" s="369">
        <f t="shared" si="4"/>
        <v>961274</v>
      </c>
      <c r="H25" s="369">
        <f t="shared" si="4"/>
        <v>961274</v>
      </c>
      <c r="I25" s="369">
        <f t="shared" si="4"/>
        <v>961276</v>
      </c>
      <c r="J25" s="369">
        <f t="shared" si="4"/>
        <v>961277</v>
      </c>
      <c r="K25" s="369">
        <f t="shared" si="4"/>
        <v>961277</v>
      </c>
      <c r="L25" s="369">
        <f t="shared" si="4"/>
        <v>961274</v>
      </c>
      <c r="M25" s="369">
        <f t="shared" si="4"/>
        <v>961274</v>
      </c>
      <c r="N25" s="369">
        <f t="shared" si="4"/>
        <v>961274</v>
      </c>
      <c r="O25" s="371">
        <f t="shared" si="0"/>
        <v>11535296</v>
      </c>
    </row>
    <row r="26" spans="1:15">
      <c r="A26" s="419" t="s">
        <v>73</v>
      </c>
      <c r="B26" s="406" t="s">
        <v>74</v>
      </c>
      <c r="C26" s="371">
        <v>56150</v>
      </c>
      <c r="D26" s="371">
        <v>56150</v>
      </c>
      <c r="E26" s="371">
        <v>56150</v>
      </c>
      <c r="F26" s="371">
        <v>56150</v>
      </c>
      <c r="G26" s="371">
        <v>56150</v>
      </c>
      <c r="H26" s="371">
        <v>56150</v>
      </c>
      <c r="I26" s="371">
        <v>56150</v>
      </c>
      <c r="J26" s="371">
        <v>56150</v>
      </c>
      <c r="K26" s="371">
        <v>56150</v>
      </c>
      <c r="L26" s="371">
        <v>56150</v>
      </c>
      <c r="M26" s="371">
        <v>56150</v>
      </c>
      <c r="N26" s="371">
        <v>56150</v>
      </c>
      <c r="O26" s="371">
        <f t="shared" si="0"/>
        <v>673800</v>
      </c>
    </row>
    <row r="27" spans="1:15">
      <c r="A27" s="419" t="s">
        <v>75</v>
      </c>
      <c r="B27" s="406" t="s">
        <v>76</v>
      </c>
      <c r="C27" s="371">
        <v>131082</v>
      </c>
      <c r="D27" s="371">
        <v>131082</v>
      </c>
      <c r="E27" s="371">
        <v>131082</v>
      </c>
      <c r="F27" s="371">
        <v>131082</v>
      </c>
      <c r="G27" s="371">
        <v>131082</v>
      </c>
      <c r="H27" s="371">
        <v>131082</v>
      </c>
      <c r="I27" s="371">
        <v>131080</v>
      </c>
      <c r="J27" s="371">
        <v>131082</v>
      </c>
      <c r="K27" s="371">
        <v>131082</v>
      </c>
      <c r="L27" s="371">
        <v>131080</v>
      </c>
      <c r="M27" s="371">
        <v>131082</v>
      </c>
      <c r="N27" s="371">
        <v>131082</v>
      </c>
      <c r="O27" s="371">
        <f t="shared" si="0"/>
        <v>1572980</v>
      </c>
    </row>
    <row r="28" spans="1:15">
      <c r="A28" s="422" t="s">
        <v>77</v>
      </c>
      <c r="B28" s="407" t="s">
        <v>78</v>
      </c>
      <c r="C28" s="369">
        <f>SUM(C26:C27)</f>
        <v>187232</v>
      </c>
      <c r="D28" s="369">
        <f t="shared" ref="D28:N28" si="5">SUM(D26:D27)</f>
        <v>187232</v>
      </c>
      <c r="E28" s="369">
        <f t="shared" si="5"/>
        <v>187232</v>
      </c>
      <c r="F28" s="369">
        <f t="shared" si="5"/>
        <v>187232</v>
      </c>
      <c r="G28" s="369">
        <f t="shared" si="5"/>
        <v>187232</v>
      </c>
      <c r="H28" s="369">
        <f t="shared" si="5"/>
        <v>187232</v>
      </c>
      <c r="I28" s="369">
        <f t="shared" si="5"/>
        <v>187230</v>
      </c>
      <c r="J28" s="369">
        <f t="shared" si="5"/>
        <v>187232</v>
      </c>
      <c r="K28" s="369">
        <f t="shared" si="5"/>
        <v>187232</v>
      </c>
      <c r="L28" s="369">
        <f t="shared" si="5"/>
        <v>187230</v>
      </c>
      <c r="M28" s="369">
        <f t="shared" si="5"/>
        <v>187232</v>
      </c>
      <c r="N28" s="369">
        <f t="shared" si="5"/>
        <v>187232</v>
      </c>
      <c r="O28" s="371">
        <f t="shared" si="0"/>
        <v>2246780</v>
      </c>
    </row>
    <row r="29" spans="1:15">
      <c r="A29" s="419" t="s">
        <v>79</v>
      </c>
      <c r="B29" s="406" t="s">
        <v>80</v>
      </c>
      <c r="C29" s="371">
        <v>1277033</v>
      </c>
      <c r="D29" s="371">
        <v>1277033</v>
      </c>
      <c r="E29" s="371">
        <v>1277033</v>
      </c>
      <c r="F29" s="371">
        <v>1277033</v>
      </c>
      <c r="G29" s="371">
        <v>1277033</v>
      </c>
      <c r="H29" s="371">
        <v>1277033</v>
      </c>
      <c r="I29" s="371">
        <v>1277033</v>
      </c>
      <c r="J29" s="371">
        <v>1277033</v>
      </c>
      <c r="K29" s="371">
        <v>1277033</v>
      </c>
      <c r="L29" s="371">
        <v>1277033</v>
      </c>
      <c r="M29" s="371">
        <v>1277033</v>
      </c>
      <c r="N29" s="371">
        <v>1277033</v>
      </c>
      <c r="O29" s="371">
        <f t="shared" si="0"/>
        <v>15324396</v>
      </c>
    </row>
    <row r="30" spans="1:15">
      <c r="A30" s="419" t="s">
        <v>202</v>
      </c>
      <c r="B30" s="406" t="s">
        <v>203</v>
      </c>
      <c r="C30" s="371">
        <v>2595304</v>
      </c>
      <c r="D30" s="371">
        <v>2595304</v>
      </c>
      <c r="E30" s="371">
        <v>2595304</v>
      </c>
      <c r="F30" s="371">
        <v>2595304</v>
      </c>
      <c r="G30" s="371">
        <v>2595304</v>
      </c>
      <c r="H30" s="371">
        <v>2595304</v>
      </c>
      <c r="I30" s="371">
        <v>2595304</v>
      </c>
      <c r="J30" s="371">
        <v>2595306</v>
      </c>
      <c r="K30" s="371">
        <v>2595304</v>
      </c>
      <c r="L30" s="371">
        <v>2595304</v>
      </c>
      <c r="M30" s="371">
        <v>2595304</v>
      </c>
      <c r="N30" s="371">
        <v>2595304</v>
      </c>
      <c r="O30" s="371">
        <f t="shared" si="0"/>
        <v>31143650</v>
      </c>
    </row>
    <row r="31" spans="1:15">
      <c r="A31" s="419" t="s">
        <v>204</v>
      </c>
      <c r="B31" s="406" t="s">
        <v>205</v>
      </c>
      <c r="C31" s="371">
        <v>35250</v>
      </c>
      <c r="D31" s="371">
        <v>35250</v>
      </c>
      <c r="E31" s="371">
        <v>35250</v>
      </c>
      <c r="F31" s="371">
        <v>35250</v>
      </c>
      <c r="G31" s="371">
        <v>35250</v>
      </c>
      <c r="H31" s="371">
        <v>35250</v>
      </c>
      <c r="I31" s="371">
        <v>35250</v>
      </c>
      <c r="J31" s="371">
        <v>35250</v>
      </c>
      <c r="K31" s="371">
        <v>35250</v>
      </c>
      <c r="L31" s="371">
        <v>35250</v>
      </c>
      <c r="M31" s="371">
        <v>35250</v>
      </c>
      <c r="N31" s="371">
        <v>35250</v>
      </c>
      <c r="O31" s="371">
        <f t="shared" si="0"/>
        <v>423000</v>
      </c>
    </row>
    <row r="32" spans="1:15">
      <c r="A32" s="419" t="s">
        <v>81</v>
      </c>
      <c r="B32" s="406" t="s">
        <v>82</v>
      </c>
      <c r="C32" s="371">
        <v>1101088</v>
      </c>
      <c r="D32" s="371">
        <v>1101088</v>
      </c>
      <c r="E32" s="371">
        <v>1101088</v>
      </c>
      <c r="F32" s="371">
        <v>1101088</v>
      </c>
      <c r="G32" s="371">
        <v>1101088</v>
      </c>
      <c r="H32" s="371">
        <v>1101088</v>
      </c>
      <c r="I32" s="371">
        <v>1101088</v>
      </c>
      <c r="J32" s="371">
        <v>1101088</v>
      </c>
      <c r="K32" s="371">
        <v>1101088</v>
      </c>
      <c r="L32" s="371">
        <v>1101083</v>
      </c>
      <c r="M32" s="371">
        <v>1101088</v>
      </c>
      <c r="N32" s="371">
        <v>1101088</v>
      </c>
      <c r="O32" s="371">
        <f t="shared" si="0"/>
        <v>13213051</v>
      </c>
    </row>
    <row r="33" spans="1:15">
      <c r="A33" s="419" t="s">
        <v>206</v>
      </c>
      <c r="B33" s="406" t="s">
        <v>207</v>
      </c>
      <c r="C33" s="371">
        <v>217065</v>
      </c>
      <c r="D33" s="371">
        <v>217065</v>
      </c>
      <c r="E33" s="371">
        <v>217065</v>
      </c>
      <c r="F33" s="371">
        <v>217065</v>
      </c>
      <c r="G33" s="371">
        <v>217065</v>
      </c>
      <c r="H33" s="371">
        <v>217065</v>
      </c>
      <c r="I33" s="371">
        <v>217065</v>
      </c>
      <c r="J33" s="371">
        <v>217065</v>
      </c>
      <c r="K33" s="371">
        <v>217069</v>
      </c>
      <c r="L33" s="371">
        <v>217065</v>
      </c>
      <c r="M33" s="371">
        <v>217065</v>
      </c>
      <c r="N33" s="371">
        <v>217065</v>
      </c>
      <c r="O33" s="371">
        <f t="shared" si="0"/>
        <v>2604784</v>
      </c>
    </row>
    <row r="34" spans="1:15">
      <c r="A34" s="421" t="s">
        <v>83</v>
      </c>
      <c r="B34" s="406" t="s">
        <v>84</v>
      </c>
      <c r="C34" s="371">
        <v>243844</v>
      </c>
      <c r="D34" s="371">
        <v>243844</v>
      </c>
      <c r="E34" s="371">
        <v>243844</v>
      </c>
      <c r="F34" s="371">
        <v>243844</v>
      </c>
      <c r="G34" s="371">
        <v>243844</v>
      </c>
      <c r="H34" s="371">
        <v>243844</v>
      </c>
      <c r="I34" s="371">
        <v>243844</v>
      </c>
      <c r="J34" s="371">
        <v>243844</v>
      </c>
      <c r="K34" s="371">
        <v>243844</v>
      </c>
      <c r="L34" s="371">
        <v>243840</v>
      </c>
      <c r="M34" s="371">
        <v>243844</v>
      </c>
      <c r="N34" s="371">
        <v>243844</v>
      </c>
      <c r="O34" s="371">
        <f t="shared" si="0"/>
        <v>2926124</v>
      </c>
    </row>
    <row r="35" spans="1:15">
      <c r="A35" s="419" t="s">
        <v>85</v>
      </c>
      <c r="B35" s="406" t="s">
        <v>86</v>
      </c>
      <c r="C35" s="371">
        <v>2004803</v>
      </c>
      <c r="D35" s="371">
        <v>2004803</v>
      </c>
      <c r="E35" s="371">
        <v>2004803</v>
      </c>
      <c r="F35" s="371">
        <v>2004803</v>
      </c>
      <c r="G35" s="371">
        <v>2004803</v>
      </c>
      <c r="H35" s="371">
        <v>2004803</v>
      </c>
      <c r="I35" s="371">
        <v>2004803</v>
      </c>
      <c r="J35" s="371">
        <v>2004803</v>
      </c>
      <c r="K35" s="371">
        <v>2004801</v>
      </c>
      <c r="L35" s="371">
        <v>2004803</v>
      </c>
      <c r="M35" s="371">
        <v>2004800</v>
      </c>
      <c r="N35" s="371">
        <v>2004803</v>
      </c>
      <c r="O35" s="371">
        <f t="shared" si="0"/>
        <v>24057631</v>
      </c>
    </row>
    <row r="36" spans="1:15">
      <c r="A36" s="422" t="s">
        <v>87</v>
      </c>
      <c r="B36" s="407" t="s">
        <v>88</v>
      </c>
      <c r="C36" s="369">
        <f>SUM(C29:C35)</f>
        <v>7474387</v>
      </c>
      <c r="D36" s="369">
        <f t="shared" ref="D36:N36" si="6">SUM(D29:D35)</f>
        <v>7474387</v>
      </c>
      <c r="E36" s="369">
        <f t="shared" si="6"/>
        <v>7474387</v>
      </c>
      <c r="F36" s="369">
        <f t="shared" si="6"/>
        <v>7474387</v>
      </c>
      <c r="G36" s="369">
        <f t="shared" si="6"/>
        <v>7474387</v>
      </c>
      <c r="H36" s="369">
        <f t="shared" si="6"/>
        <v>7474387</v>
      </c>
      <c r="I36" s="369">
        <f t="shared" si="6"/>
        <v>7474387</v>
      </c>
      <c r="J36" s="369">
        <f t="shared" si="6"/>
        <v>7474389</v>
      </c>
      <c r="K36" s="369">
        <f t="shared" si="6"/>
        <v>7474389</v>
      </c>
      <c r="L36" s="369">
        <f t="shared" si="6"/>
        <v>7474378</v>
      </c>
      <c r="M36" s="369">
        <f t="shared" si="6"/>
        <v>7474384</v>
      </c>
      <c r="N36" s="369">
        <f t="shared" si="6"/>
        <v>7474387</v>
      </c>
      <c r="O36" s="371">
        <f t="shared" si="0"/>
        <v>89692636</v>
      </c>
    </row>
    <row r="37" spans="1:15">
      <c r="A37" s="419" t="s">
        <v>89</v>
      </c>
      <c r="B37" s="406" t="s">
        <v>90</v>
      </c>
      <c r="C37" s="371">
        <v>31250</v>
      </c>
      <c r="D37" s="371">
        <v>31250</v>
      </c>
      <c r="E37" s="371">
        <v>31250</v>
      </c>
      <c r="F37" s="371">
        <v>31250</v>
      </c>
      <c r="G37" s="371">
        <v>31250</v>
      </c>
      <c r="H37" s="371">
        <v>31250</v>
      </c>
      <c r="I37" s="371">
        <v>31250</v>
      </c>
      <c r="J37" s="371">
        <v>31250</v>
      </c>
      <c r="K37" s="371">
        <v>31250</v>
      </c>
      <c r="L37" s="371">
        <v>31250</v>
      </c>
      <c r="M37" s="371">
        <v>31250</v>
      </c>
      <c r="N37" s="371">
        <v>31250</v>
      </c>
      <c r="O37" s="371">
        <f t="shared" si="0"/>
        <v>375000</v>
      </c>
    </row>
    <row r="38" spans="1:15">
      <c r="A38" s="422" t="s">
        <v>91</v>
      </c>
      <c r="B38" s="407" t="s">
        <v>92</v>
      </c>
      <c r="C38" s="369">
        <f t="shared" ref="C38:N38" si="7">SUM(C37:C37)</f>
        <v>31250</v>
      </c>
      <c r="D38" s="369">
        <f t="shared" si="7"/>
        <v>31250</v>
      </c>
      <c r="E38" s="369">
        <f t="shared" si="7"/>
        <v>31250</v>
      </c>
      <c r="F38" s="369">
        <f t="shared" si="7"/>
        <v>31250</v>
      </c>
      <c r="G38" s="369">
        <f t="shared" si="7"/>
        <v>31250</v>
      </c>
      <c r="H38" s="369">
        <f t="shared" si="7"/>
        <v>31250</v>
      </c>
      <c r="I38" s="369">
        <f t="shared" si="7"/>
        <v>31250</v>
      </c>
      <c r="J38" s="369">
        <f t="shared" si="7"/>
        <v>31250</v>
      </c>
      <c r="K38" s="369">
        <f t="shared" si="7"/>
        <v>31250</v>
      </c>
      <c r="L38" s="369">
        <f t="shared" si="7"/>
        <v>31250</v>
      </c>
      <c r="M38" s="369">
        <f t="shared" si="7"/>
        <v>31250</v>
      </c>
      <c r="N38" s="369">
        <f t="shared" si="7"/>
        <v>31250</v>
      </c>
      <c r="O38" s="371">
        <f t="shared" si="0"/>
        <v>375000</v>
      </c>
    </row>
    <row r="39" spans="1:15">
      <c r="A39" s="419" t="s">
        <v>93</v>
      </c>
      <c r="B39" s="406" t="s">
        <v>94</v>
      </c>
      <c r="C39" s="371">
        <v>2238334</v>
      </c>
      <c r="D39" s="371">
        <v>2238334</v>
      </c>
      <c r="E39" s="371">
        <v>2238334</v>
      </c>
      <c r="F39" s="371">
        <v>2238334</v>
      </c>
      <c r="G39" s="371">
        <v>2238334</v>
      </c>
      <c r="H39" s="371">
        <v>2238333</v>
      </c>
      <c r="I39" s="371">
        <v>2238334</v>
      </c>
      <c r="J39" s="371">
        <v>2238334</v>
      </c>
      <c r="K39" s="371">
        <v>2238334</v>
      </c>
      <c r="L39" s="371">
        <v>2238330</v>
      </c>
      <c r="M39" s="371">
        <v>2238334</v>
      </c>
      <c r="N39" s="371">
        <v>2238334</v>
      </c>
      <c r="O39" s="371">
        <f t="shared" si="0"/>
        <v>26860003</v>
      </c>
    </row>
    <row r="40" spans="1:15">
      <c r="A40" s="419" t="s">
        <v>208</v>
      </c>
      <c r="B40" s="406" t="s">
        <v>209</v>
      </c>
      <c r="C40" s="408"/>
      <c r="D40" s="408"/>
      <c r="E40" s="408">
        <v>2500000</v>
      </c>
      <c r="F40" s="408"/>
      <c r="G40" s="408"/>
      <c r="H40" s="408"/>
      <c r="I40" s="408">
        <v>1875000</v>
      </c>
      <c r="J40" s="408"/>
      <c r="K40" s="408"/>
      <c r="L40" s="408"/>
      <c r="M40" s="408"/>
      <c r="N40" s="371"/>
      <c r="O40" s="371">
        <f t="shared" si="0"/>
        <v>4375000</v>
      </c>
    </row>
    <row r="41" spans="1:15" hidden="1">
      <c r="A41" s="419" t="s">
        <v>210</v>
      </c>
      <c r="B41" s="406" t="s">
        <v>211</v>
      </c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>
        <f t="shared" si="0"/>
        <v>0</v>
      </c>
    </row>
    <row r="42" spans="1:15" hidden="1">
      <c r="A42" s="419" t="s">
        <v>489</v>
      </c>
      <c r="B42" s="406" t="s">
        <v>213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>
        <f t="shared" si="0"/>
        <v>0</v>
      </c>
    </row>
    <row r="43" spans="1:15">
      <c r="A43" s="419" t="s">
        <v>210</v>
      </c>
      <c r="B43" s="406" t="s">
        <v>211</v>
      </c>
      <c r="C43" s="371"/>
      <c r="D43" s="371"/>
      <c r="E43" s="371"/>
      <c r="F43" s="371"/>
      <c r="G43" s="371">
        <v>3226</v>
      </c>
      <c r="H43" s="371"/>
      <c r="I43" s="371"/>
      <c r="J43" s="371"/>
      <c r="K43" s="371"/>
      <c r="L43" s="371"/>
      <c r="M43" s="371"/>
      <c r="N43" s="371"/>
      <c r="O43" s="371">
        <f t="shared" si="0"/>
        <v>3226</v>
      </c>
    </row>
    <row r="44" spans="1:15">
      <c r="A44" s="419" t="s">
        <v>489</v>
      </c>
      <c r="B44" s="406" t="s">
        <v>213</v>
      </c>
      <c r="C44" s="371"/>
      <c r="D44" s="371"/>
      <c r="E44" s="371"/>
      <c r="F44" s="371"/>
      <c r="G44" s="371">
        <v>5</v>
      </c>
      <c r="H44" s="371"/>
      <c r="I44" s="371"/>
      <c r="J44" s="371"/>
      <c r="K44" s="371"/>
      <c r="L44" s="371"/>
      <c r="M44" s="371"/>
      <c r="N44" s="371"/>
      <c r="O44" s="371">
        <f t="shared" si="0"/>
        <v>5</v>
      </c>
    </row>
    <row r="45" spans="1:15">
      <c r="A45" s="419" t="s">
        <v>95</v>
      </c>
      <c r="B45" s="406" t="s">
        <v>96</v>
      </c>
      <c r="C45" s="371">
        <v>45417</v>
      </c>
      <c r="D45" s="371">
        <v>45417</v>
      </c>
      <c r="E45" s="371">
        <v>45417</v>
      </c>
      <c r="F45" s="371">
        <v>45417</v>
      </c>
      <c r="G45" s="371">
        <v>45417</v>
      </c>
      <c r="H45" s="371">
        <v>45417</v>
      </c>
      <c r="I45" s="371">
        <v>45417</v>
      </c>
      <c r="J45" s="371">
        <v>45417</v>
      </c>
      <c r="K45" s="371">
        <v>45417</v>
      </c>
      <c r="L45" s="371">
        <v>45417</v>
      </c>
      <c r="M45" s="371">
        <v>45413</v>
      </c>
      <c r="N45" s="371">
        <v>45417</v>
      </c>
      <c r="O45" s="371">
        <f t="shared" si="0"/>
        <v>545000</v>
      </c>
    </row>
    <row r="46" spans="1:15">
      <c r="A46" s="422" t="s">
        <v>97</v>
      </c>
      <c r="B46" s="407" t="s">
        <v>98</v>
      </c>
      <c r="C46" s="369">
        <f>SUM(C39:C45)</f>
        <v>2283751</v>
      </c>
      <c r="D46" s="369">
        <f t="shared" ref="D46:N46" si="8">SUM(D39:D45)</f>
        <v>2283751</v>
      </c>
      <c r="E46" s="369">
        <f t="shared" si="8"/>
        <v>4783751</v>
      </c>
      <c r="F46" s="369">
        <f t="shared" si="8"/>
        <v>2283751</v>
      </c>
      <c r="G46" s="369">
        <f t="shared" si="8"/>
        <v>2286982</v>
      </c>
      <c r="H46" s="369">
        <f t="shared" si="8"/>
        <v>2283750</v>
      </c>
      <c r="I46" s="369">
        <f t="shared" si="8"/>
        <v>4158751</v>
      </c>
      <c r="J46" s="369">
        <f t="shared" si="8"/>
        <v>2283751</v>
      </c>
      <c r="K46" s="369">
        <f t="shared" si="8"/>
        <v>2283751</v>
      </c>
      <c r="L46" s="369">
        <f t="shared" si="8"/>
        <v>2283747</v>
      </c>
      <c r="M46" s="369">
        <f t="shared" si="8"/>
        <v>2283747</v>
      </c>
      <c r="N46" s="369">
        <f t="shared" si="8"/>
        <v>2283751</v>
      </c>
      <c r="O46" s="371">
        <f t="shared" si="0"/>
        <v>31783234</v>
      </c>
    </row>
    <row r="47" spans="1:15">
      <c r="A47" s="422" t="s">
        <v>99</v>
      </c>
      <c r="B47" s="251" t="s">
        <v>100</v>
      </c>
      <c r="C47" s="369">
        <f t="shared" ref="C47:N47" si="9">SUM(C25+C28+C36+C38+C46)</f>
        <v>10937894</v>
      </c>
      <c r="D47" s="369">
        <f t="shared" si="9"/>
        <v>10937894</v>
      </c>
      <c r="E47" s="369">
        <f t="shared" si="9"/>
        <v>13437894</v>
      </c>
      <c r="F47" s="369">
        <f t="shared" si="9"/>
        <v>10937894</v>
      </c>
      <c r="G47" s="369">
        <f t="shared" si="9"/>
        <v>10941125</v>
      </c>
      <c r="H47" s="369">
        <f t="shared" si="9"/>
        <v>10937893</v>
      </c>
      <c r="I47" s="369">
        <f t="shared" si="9"/>
        <v>12812894</v>
      </c>
      <c r="J47" s="369">
        <f t="shared" si="9"/>
        <v>10937899</v>
      </c>
      <c r="K47" s="369">
        <f t="shared" si="9"/>
        <v>10937899</v>
      </c>
      <c r="L47" s="369">
        <f t="shared" si="9"/>
        <v>10937879</v>
      </c>
      <c r="M47" s="369">
        <f t="shared" si="9"/>
        <v>10937887</v>
      </c>
      <c r="N47" s="369">
        <f t="shared" si="9"/>
        <v>10937894</v>
      </c>
      <c r="O47" s="371">
        <f t="shared" si="0"/>
        <v>135632946</v>
      </c>
    </row>
    <row r="48" spans="1:15">
      <c r="A48" s="423" t="s">
        <v>214</v>
      </c>
      <c r="B48" s="406" t="s">
        <v>215</v>
      </c>
      <c r="C48" s="371"/>
      <c r="D48" s="371"/>
      <c r="E48" s="371"/>
      <c r="F48" s="371"/>
      <c r="G48" s="371"/>
      <c r="H48" s="371"/>
      <c r="I48" s="371">
        <v>800000</v>
      </c>
      <c r="J48" s="371"/>
      <c r="K48" s="371">
        <v>3150000</v>
      </c>
      <c r="L48" s="371"/>
      <c r="M48" s="371"/>
      <c r="N48" s="371"/>
      <c r="O48" s="371">
        <f t="shared" si="0"/>
        <v>3950000</v>
      </c>
    </row>
    <row r="49" spans="1:15">
      <c r="A49" s="424" t="s">
        <v>216</v>
      </c>
      <c r="B49" s="251" t="s">
        <v>217</v>
      </c>
      <c r="C49" s="369">
        <f t="shared" ref="C49:N49" si="10">SUM(C48:C48)</f>
        <v>0</v>
      </c>
      <c r="D49" s="369">
        <f t="shared" si="10"/>
        <v>0</v>
      </c>
      <c r="E49" s="369">
        <f t="shared" si="10"/>
        <v>0</v>
      </c>
      <c r="F49" s="369">
        <f t="shared" si="10"/>
        <v>0</v>
      </c>
      <c r="G49" s="369">
        <f t="shared" si="10"/>
        <v>0</v>
      </c>
      <c r="H49" s="369">
        <f t="shared" si="10"/>
        <v>0</v>
      </c>
      <c r="I49" s="369">
        <f t="shared" si="10"/>
        <v>800000</v>
      </c>
      <c r="J49" s="369">
        <f t="shared" si="10"/>
        <v>0</v>
      </c>
      <c r="K49" s="369">
        <f t="shared" si="10"/>
        <v>3150000</v>
      </c>
      <c r="L49" s="369">
        <f t="shared" si="10"/>
        <v>0</v>
      </c>
      <c r="M49" s="369">
        <f t="shared" si="10"/>
        <v>0</v>
      </c>
      <c r="N49" s="369">
        <f t="shared" si="10"/>
        <v>0</v>
      </c>
      <c r="O49" s="371">
        <f t="shared" si="0"/>
        <v>3950000</v>
      </c>
    </row>
    <row r="50" spans="1:15">
      <c r="A50" s="425" t="s">
        <v>218</v>
      </c>
      <c r="B50" s="406" t="s">
        <v>219</v>
      </c>
      <c r="C50" s="371">
        <v>7504780</v>
      </c>
      <c r="D50" s="371">
        <v>7504780</v>
      </c>
      <c r="E50" s="371">
        <v>7504780</v>
      </c>
      <c r="F50" s="371">
        <v>7504780</v>
      </c>
      <c r="G50" s="371">
        <v>7504780</v>
      </c>
      <c r="H50" s="371">
        <v>7504780</v>
      </c>
      <c r="I50" s="371">
        <v>7504780</v>
      </c>
      <c r="J50" s="371">
        <v>7504780</v>
      </c>
      <c r="K50" s="371">
        <v>7504780</v>
      </c>
      <c r="L50" s="371">
        <v>7504780</v>
      </c>
      <c r="M50" s="371">
        <v>7504780</v>
      </c>
      <c r="N50" s="371">
        <v>7504780</v>
      </c>
      <c r="O50" s="371">
        <f t="shared" si="0"/>
        <v>90057360</v>
      </c>
    </row>
    <row r="51" spans="1:15">
      <c r="A51" s="425" t="s">
        <v>220</v>
      </c>
      <c r="B51" s="406" t="s">
        <v>221</v>
      </c>
      <c r="C51" s="371">
        <v>3439346</v>
      </c>
      <c r="D51" s="371">
        <v>3439346</v>
      </c>
      <c r="E51" s="371">
        <v>3439346</v>
      </c>
      <c r="F51" s="371">
        <v>3439346</v>
      </c>
      <c r="G51" s="371">
        <v>3439346</v>
      </c>
      <c r="H51" s="371">
        <v>3439346</v>
      </c>
      <c r="I51" s="371">
        <v>3439346</v>
      </c>
      <c r="J51" s="371">
        <v>3439346</v>
      </c>
      <c r="K51" s="371">
        <v>3439346</v>
      </c>
      <c r="L51" s="371">
        <v>3439346</v>
      </c>
      <c r="M51" s="371">
        <v>3439346</v>
      </c>
      <c r="N51" s="371">
        <v>3439343</v>
      </c>
      <c r="O51" s="371">
        <f t="shared" si="0"/>
        <v>41272149</v>
      </c>
    </row>
    <row r="52" spans="1:15">
      <c r="A52" s="425" t="s">
        <v>222</v>
      </c>
      <c r="B52" s="406" t="s">
        <v>223</v>
      </c>
      <c r="C52" s="371">
        <v>2400261</v>
      </c>
      <c r="D52" s="371">
        <v>2400261</v>
      </c>
      <c r="E52" s="371">
        <v>2400261</v>
      </c>
      <c r="F52" s="371">
        <v>2400261</v>
      </c>
      <c r="G52" s="371">
        <v>2400261</v>
      </c>
      <c r="H52" s="371">
        <v>2400261</v>
      </c>
      <c r="I52" s="371">
        <v>2400261</v>
      </c>
      <c r="J52" s="371">
        <v>2400261</v>
      </c>
      <c r="K52" s="371">
        <v>2400261</v>
      </c>
      <c r="L52" s="371">
        <v>2400261</v>
      </c>
      <c r="M52" s="371">
        <v>2400261</v>
      </c>
      <c r="N52" s="371">
        <v>2400261</v>
      </c>
      <c r="O52" s="371">
        <f t="shared" si="0"/>
        <v>28803132</v>
      </c>
    </row>
    <row r="53" spans="1:15">
      <c r="A53" s="426" t="s">
        <v>224</v>
      </c>
      <c r="B53" s="406" t="s">
        <v>295</v>
      </c>
      <c r="C53" s="371"/>
      <c r="D53" s="371"/>
      <c r="E53" s="371">
        <v>22162144</v>
      </c>
      <c r="F53" s="371"/>
      <c r="G53" s="371"/>
      <c r="H53" s="371"/>
      <c r="I53" s="371"/>
      <c r="J53" s="371"/>
      <c r="K53" s="371"/>
      <c r="L53" s="371">
        <v>142309061</v>
      </c>
      <c r="M53" s="371"/>
      <c r="N53" s="371"/>
      <c r="O53" s="371">
        <f t="shared" si="0"/>
        <v>164471205</v>
      </c>
    </row>
    <row r="54" spans="1:15">
      <c r="A54" s="424" t="s">
        <v>226</v>
      </c>
      <c r="B54" s="251" t="s">
        <v>227</v>
      </c>
      <c r="C54" s="369">
        <f>SUM(C50:C53)</f>
        <v>13344387</v>
      </c>
      <c r="D54" s="369">
        <f t="shared" ref="D54:N54" si="11">SUM(D50:D53)</f>
        <v>13344387</v>
      </c>
      <c r="E54" s="369">
        <f t="shared" si="11"/>
        <v>35506531</v>
      </c>
      <c r="F54" s="369">
        <f t="shared" si="11"/>
        <v>13344387</v>
      </c>
      <c r="G54" s="369">
        <f t="shared" si="11"/>
        <v>13344387</v>
      </c>
      <c r="H54" s="369">
        <f t="shared" si="11"/>
        <v>13344387</v>
      </c>
      <c r="I54" s="369">
        <f t="shared" si="11"/>
        <v>13344387</v>
      </c>
      <c r="J54" s="369">
        <f t="shared" si="11"/>
        <v>13344387</v>
      </c>
      <c r="K54" s="369">
        <f t="shared" si="11"/>
        <v>13344387</v>
      </c>
      <c r="L54" s="369">
        <f t="shared" si="11"/>
        <v>155653448</v>
      </c>
      <c r="M54" s="369">
        <f t="shared" si="11"/>
        <v>13344387</v>
      </c>
      <c r="N54" s="369">
        <f t="shared" si="11"/>
        <v>13344384</v>
      </c>
      <c r="O54" s="371">
        <f t="shared" si="0"/>
        <v>324603846</v>
      </c>
    </row>
    <row r="55" spans="1:15">
      <c r="A55" s="427" t="s">
        <v>101</v>
      </c>
      <c r="B55" s="251"/>
      <c r="C55" s="371">
        <f>SUM(C20+C21+C47+C49+C54)</f>
        <v>35347201</v>
      </c>
      <c r="D55" s="371">
        <f t="shared" ref="D55:N55" si="12">SUM(D20+D21+D47+D49+D54)</f>
        <v>35347201</v>
      </c>
      <c r="E55" s="371">
        <f t="shared" si="12"/>
        <v>60009345</v>
      </c>
      <c r="F55" s="371">
        <f t="shared" si="12"/>
        <v>35347201</v>
      </c>
      <c r="G55" s="371">
        <f t="shared" si="12"/>
        <v>36019032</v>
      </c>
      <c r="H55" s="371">
        <f t="shared" si="12"/>
        <v>39462495</v>
      </c>
      <c r="I55" s="371">
        <f t="shared" si="12"/>
        <v>38022201</v>
      </c>
      <c r="J55" s="371">
        <f t="shared" si="12"/>
        <v>35347204</v>
      </c>
      <c r="K55" s="371">
        <f t="shared" si="12"/>
        <v>38497206</v>
      </c>
      <c r="L55" s="371">
        <f t="shared" si="12"/>
        <v>177656252</v>
      </c>
      <c r="M55" s="371">
        <f t="shared" si="12"/>
        <v>35347201</v>
      </c>
      <c r="N55" s="371">
        <f t="shared" si="12"/>
        <v>35347198</v>
      </c>
      <c r="O55" s="371">
        <f t="shared" si="0"/>
        <v>601749737</v>
      </c>
    </row>
    <row r="56" spans="1:15">
      <c r="A56" s="428" t="s">
        <v>230</v>
      </c>
      <c r="B56" s="406" t="s">
        <v>231</v>
      </c>
      <c r="C56" s="371"/>
      <c r="D56" s="371"/>
      <c r="E56" s="371">
        <v>73945000</v>
      </c>
      <c r="F56" s="371">
        <v>15000000</v>
      </c>
      <c r="G56" s="371">
        <v>50000000</v>
      </c>
      <c r="H56" s="371">
        <v>65297304</v>
      </c>
      <c r="I56" s="371">
        <v>5780055</v>
      </c>
      <c r="J56" s="371">
        <v>1650000</v>
      </c>
      <c r="K56" s="371"/>
      <c r="L56" s="371"/>
      <c r="M56" s="371">
        <v>5780054</v>
      </c>
      <c r="N56" s="371"/>
      <c r="O56" s="371">
        <f t="shared" si="0"/>
        <v>217452413</v>
      </c>
    </row>
    <row r="57" spans="1:15">
      <c r="A57" s="428" t="s">
        <v>232</v>
      </c>
      <c r="B57" s="406" t="s">
        <v>233</v>
      </c>
      <c r="C57" s="371"/>
      <c r="D57" s="371"/>
      <c r="E57" s="371"/>
      <c r="F57" s="371">
        <v>1500000</v>
      </c>
      <c r="G57" s="371"/>
      <c r="H57" s="371"/>
      <c r="I57" s="371"/>
      <c r="J57" s="371"/>
      <c r="K57" s="371"/>
      <c r="L57" s="371"/>
      <c r="M57" s="371"/>
      <c r="N57" s="371"/>
      <c r="O57" s="371">
        <f t="shared" si="0"/>
        <v>1500000</v>
      </c>
    </row>
    <row r="58" spans="1:15">
      <c r="A58" s="428" t="s">
        <v>234</v>
      </c>
      <c r="B58" s="406" t="s">
        <v>235</v>
      </c>
      <c r="C58" s="371"/>
      <c r="D58" s="371"/>
      <c r="E58" s="371"/>
      <c r="F58" s="371"/>
      <c r="G58" s="371">
        <v>10999990</v>
      </c>
      <c r="H58" s="371"/>
      <c r="I58" s="371"/>
      <c r="J58" s="371"/>
      <c r="K58" s="371"/>
      <c r="L58" s="371">
        <v>5389477</v>
      </c>
      <c r="M58" s="371"/>
      <c r="N58" s="371"/>
      <c r="O58" s="371">
        <f t="shared" si="0"/>
        <v>16389467</v>
      </c>
    </row>
    <row r="59" spans="1:15" hidden="1">
      <c r="A59" s="421" t="s">
        <v>236</v>
      </c>
      <c r="B59" s="406" t="s">
        <v>237</v>
      </c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>
        <f t="shared" si="0"/>
        <v>0</v>
      </c>
    </row>
    <row r="60" spans="1:15" hidden="1">
      <c r="A60" s="421" t="s">
        <v>238</v>
      </c>
      <c r="B60" s="406" t="s">
        <v>239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>
        <f t="shared" si="0"/>
        <v>0</v>
      </c>
    </row>
    <row r="61" spans="1:15">
      <c r="A61" s="421" t="s">
        <v>240</v>
      </c>
      <c r="B61" s="406" t="s">
        <v>241</v>
      </c>
      <c r="C61" s="371"/>
      <c r="D61" s="371"/>
      <c r="E61" s="371">
        <v>19965150</v>
      </c>
      <c r="F61" s="371">
        <v>4455000</v>
      </c>
      <c r="G61" s="371">
        <v>16469997</v>
      </c>
      <c r="H61" s="371">
        <v>19162384</v>
      </c>
      <c r="I61" s="371">
        <v>1560615</v>
      </c>
      <c r="J61" s="371">
        <v>2925197</v>
      </c>
      <c r="K61" s="371"/>
      <c r="L61" s="371">
        <v>1029960</v>
      </c>
      <c r="M61" s="371">
        <v>741075</v>
      </c>
      <c r="N61" s="371"/>
      <c r="O61" s="371">
        <f t="shared" si="0"/>
        <v>66309378</v>
      </c>
    </row>
    <row r="62" spans="1:15">
      <c r="A62" s="429" t="s">
        <v>242</v>
      </c>
      <c r="B62" s="251" t="s">
        <v>243</v>
      </c>
      <c r="C62" s="369">
        <f>SUM(C56:C61)</f>
        <v>0</v>
      </c>
      <c r="D62" s="369">
        <f>SUM(D56:D61)</f>
        <v>0</v>
      </c>
      <c r="E62" s="369">
        <f>SUM(E56:E61)</f>
        <v>93910150</v>
      </c>
      <c r="F62" s="369">
        <f t="shared" ref="F62:N62" si="13">SUM(F56:F61)</f>
        <v>20955000</v>
      </c>
      <c r="G62" s="369">
        <f t="shared" si="13"/>
        <v>77469987</v>
      </c>
      <c r="H62" s="369">
        <f t="shared" si="13"/>
        <v>84459688</v>
      </c>
      <c r="I62" s="369">
        <f t="shared" si="13"/>
        <v>7340670</v>
      </c>
      <c r="J62" s="369">
        <f t="shared" si="13"/>
        <v>4575197</v>
      </c>
      <c r="K62" s="369">
        <f t="shared" si="13"/>
        <v>0</v>
      </c>
      <c r="L62" s="369">
        <f t="shared" si="13"/>
        <v>6419437</v>
      </c>
      <c r="M62" s="369">
        <f t="shared" si="13"/>
        <v>6521129</v>
      </c>
      <c r="N62" s="369">
        <f t="shared" si="13"/>
        <v>0</v>
      </c>
      <c r="O62" s="371">
        <f t="shared" si="0"/>
        <v>301651258</v>
      </c>
    </row>
    <row r="63" spans="1:15">
      <c r="A63" s="423" t="s">
        <v>244</v>
      </c>
      <c r="B63" s="406" t="s">
        <v>245</v>
      </c>
      <c r="C63" s="371"/>
      <c r="D63" s="371"/>
      <c r="E63" s="371"/>
      <c r="F63" s="371">
        <v>2000000</v>
      </c>
      <c r="G63" s="371">
        <v>7500000</v>
      </c>
      <c r="H63" s="371"/>
      <c r="I63" s="371">
        <v>19500000</v>
      </c>
      <c r="J63" s="371"/>
      <c r="K63" s="371"/>
      <c r="L63" s="371"/>
      <c r="M63" s="371"/>
      <c r="N63" s="371"/>
      <c r="O63" s="371">
        <f t="shared" ref="O63:O128" si="14">SUM(C63:N63)</f>
        <v>29000000</v>
      </c>
    </row>
    <row r="64" spans="1:15">
      <c r="A64" s="423" t="s">
        <v>250</v>
      </c>
      <c r="B64" s="406" t="s">
        <v>251</v>
      </c>
      <c r="C64" s="371"/>
      <c r="D64" s="371"/>
      <c r="E64" s="371"/>
      <c r="F64" s="371">
        <v>540000</v>
      </c>
      <c r="G64" s="371">
        <v>2025000</v>
      </c>
      <c r="H64" s="371"/>
      <c r="I64" s="371">
        <v>5265000</v>
      </c>
      <c r="J64" s="371"/>
      <c r="K64" s="371"/>
      <c r="L64" s="371"/>
      <c r="M64" s="371"/>
      <c r="N64" s="371"/>
      <c r="O64" s="371">
        <f t="shared" si="14"/>
        <v>7830000</v>
      </c>
    </row>
    <row r="65" spans="1:15">
      <c r="A65" s="424" t="s">
        <v>252</v>
      </c>
      <c r="B65" s="251" t="s">
        <v>253</v>
      </c>
      <c r="C65" s="369">
        <f t="shared" ref="C65:N65" si="15">SUM(C63:C64)</f>
        <v>0</v>
      </c>
      <c r="D65" s="369">
        <f t="shared" si="15"/>
        <v>0</v>
      </c>
      <c r="E65" s="369">
        <f t="shared" si="15"/>
        <v>0</v>
      </c>
      <c r="F65" s="369">
        <f t="shared" si="15"/>
        <v>2540000</v>
      </c>
      <c r="G65" s="369">
        <f t="shared" si="15"/>
        <v>9525000</v>
      </c>
      <c r="H65" s="369">
        <f t="shared" si="15"/>
        <v>0</v>
      </c>
      <c r="I65" s="369">
        <f t="shared" si="15"/>
        <v>24765000</v>
      </c>
      <c r="J65" s="369">
        <f t="shared" si="15"/>
        <v>0</v>
      </c>
      <c r="K65" s="369">
        <f t="shared" si="15"/>
        <v>0</v>
      </c>
      <c r="L65" s="369">
        <f t="shared" si="15"/>
        <v>0</v>
      </c>
      <c r="M65" s="369">
        <f t="shared" si="15"/>
        <v>0</v>
      </c>
      <c r="N65" s="369">
        <f t="shared" si="15"/>
        <v>0</v>
      </c>
      <c r="O65" s="371">
        <f t="shared" si="14"/>
        <v>36830000</v>
      </c>
    </row>
    <row r="66" spans="1:15" ht="25.5" hidden="1">
      <c r="A66" s="423" t="s">
        <v>503</v>
      </c>
      <c r="B66" s="406" t="s">
        <v>504</v>
      </c>
      <c r="C66" s="371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>
        <f t="shared" si="14"/>
        <v>0</v>
      </c>
    </row>
    <row r="67" spans="1:15" ht="25.5" hidden="1">
      <c r="A67" s="423" t="s">
        <v>505</v>
      </c>
      <c r="B67" s="406" t="s">
        <v>506</v>
      </c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>
        <f t="shared" si="14"/>
        <v>0</v>
      </c>
    </row>
    <row r="68" spans="1:15" ht="25.5" hidden="1">
      <c r="A68" s="423" t="s">
        <v>507</v>
      </c>
      <c r="B68" s="406" t="s">
        <v>508</v>
      </c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>
        <f t="shared" si="14"/>
        <v>0</v>
      </c>
    </row>
    <row r="69" spans="1:15" hidden="1">
      <c r="A69" s="423" t="s">
        <v>296</v>
      </c>
      <c r="B69" s="406" t="s">
        <v>255</v>
      </c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>
        <f t="shared" si="14"/>
        <v>0</v>
      </c>
    </row>
    <row r="70" spans="1:15" ht="25.5" hidden="1">
      <c r="A70" s="423" t="s">
        <v>509</v>
      </c>
      <c r="B70" s="406" t="s">
        <v>510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>
        <f t="shared" si="14"/>
        <v>0</v>
      </c>
    </row>
    <row r="71" spans="1:15" ht="25.5" hidden="1">
      <c r="A71" s="423" t="s">
        <v>511</v>
      </c>
      <c r="B71" s="406" t="s">
        <v>512</v>
      </c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>
        <f t="shared" si="14"/>
        <v>0</v>
      </c>
    </row>
    <row r="72" spans="1:15">
      <c r="A72" s="423" t="s">
        <v>513</v>
      </c>
      <c r="B72" s="406" t="s">
        <v>255</v>
      </c>
      <c r="C72" s="371"/>
      <c r="D72" s="371"/>
      <c r="E72" s="371"/>
      <c r="F72" s="371"/>
      <c r="G72" s="371">
        <v>1500000</v>
      </c>
      <c r="H72" s="371"/>
      <c r="I72" s="371"/>
      <c r="J72" s="371"/>
      <c r="K72" s="371"/>
      <c r="L72" s="371"/>
      <c r="M72" s="371"/>
      <c r="N72" s="371"/>
      <c r="O72" s="371">
        <f t="shared" si="14"/>
        <v>1500000</v>
      </c>
    </row>
    <row r="73" spans="1:15">
      <c r="A73" s="423" t="s">
        <v>256</v>
      </c>
      <c r="B73" s="406" t="s">
        <v>257</v>
      </c>
      <c r="C73" s="371"/>
      <c r="D73" s="371"/>
      <c r="E73" s="371"/>
      <c r="F73" s="371"/>
      <c r="G73" s="371"/>
      <c r="H73" s="371">
        <v>3000000</v>
      </c>
      <c r="I73" s="371"/>
      <c r="J73" s="371"/>
      <c r="K73" s="371"/>
      <c r="L73" s="371"/>
      <c r="M73" s="371"/>
      <c r="N73" s="371"/>
      <c r="O73" s="371">
        <f t="shared" si="14"/>
        <v>3000000</v>
      </c>
    </row>
    <row r="74" spans="1:15">
      <c r="A74" s="424" t="s">
        <v>258</v>
      </c>
      <c r="B74" s="251" t="s">
        <v>259</v>
      </c>
      <c r="C74" s="369">
        <f>SUM(C72:C73)</f>
        <v>0</v>
      </c>
      <c r="D74" s="369">
        <f t="shared" ref="D74:N74" si="16">SUM(D72:D73)</f>
        <v>0</v>
      </c>
      <c r="E74" s="369">
        <f t="shared" si="16"/>
        <v>0</v>
      </c>
      <c r="F74" s="369">
        <f t="shared" si="16"/>
        <v>0</v>
      </c>
      <c r="G74" s="369">
        <f t="shared" si="16"/>
        <v>1500000</v>
      </c>
      <c r="H74" s="369">
        <f t="shared" si="16"/>
        <v>3000000</v>
      </c>
      <c r="I74" s="369">
        <f t="shared" si="16"/>
        <v>0</v>
      </c>
      <c r="J74" s="369">
        <f t="shared" si="16"/>
        <v>0</v>
      </c>
      <c r="K74" s="369">
        <f t="shared" si="16"/>
        <v>0</v>
      </c>
      <c r="L74" s="369">
        <f t="shared" si="16"/>
        <v>0</v>
      </c>
      <c r="M74" s="369">
        <f t="shared" si="16"/>
        <v>0</v>
      </c>
      <c r="N74" s="369">
        <f t="shared" si="16"/>
        <v>0</v>
      </c>
      <c r="O74" s="371">
        <f t="shared" si="14"/>
        <v>4500000</v>
      </c>
    </row>
    <row r="75" spans="1:15">
      <c r="A75" s="427" t="s">
        <v>102</v>
      </c>
      <c r="B75" s="251"/>
      <c r="C75" s="371">
        <f>SUM(C62+C65+C74)</f>
        <v>0</v>
      </c>
      <c r="D75" s="371">
        <f t="shared" ref="D75:N75" si="17">SUM(D62+D65+D74)</f>
        <v>0</v>
      </c>
      <c r="E75" s="371">
        <f t="shared" si="17"/>
        <v>93910150</v>
      </c>
      <c r="F75" s="371">
        <f t="shared" si="17"/>
        <v>23495000</v>
      </c>
      <c r="G75" s="371">
        <f t="shared" si="17"/>
        <v>88494987</v>
      </c>
      <c r="H75" s="371">
        <f t="shared" si="17"/>
        <v>87459688</v>
      </c>
      <c r="I75" s="371">
        <f t="shared" si="17"/>
        <v>32105670</v>
      </c>
      <c r="J75" s="371">
        <f t="shared" si="17"/>
        <v>4575197</v>
      </c>
      <c r="K75" s="371">
        <f t="shared" si="17"/>
        <v>0</v>
      </c>
      <c r="L75" s="371">
        <f t="shared" si="17"/>
        <v>6419437</v>
      </c>
      <c r="M75" s="371">
        <f t="shared" si="17"/>
        <v>6521129</v>
      </c>
      <c r="N75" s="371">
        <f t="shared" si="17"/>
        <v>0</v>
      </c>
      <c r="O75" s="371">
        <f t="shared" si="14"/>
        <v>342981258</v>
      </c>
    </row>
    <row r="76" spans="1:15" ht="15.75">
      <c r="A76" s="429" t="s">
        <v>103</v>
      </c>
      <c r="B76" s="258" t="s">
        <v>104</v>
      </c>
      <c r="C76" s="369">
        <f t="shared" ref="C76:N76" si="18">SUM(C55+C75)</f>
        <v>35347201</v>
      </c>
      <c r="D76" s="369">
        <f t="shared" si="18"/>
        <v>35347201</v>
      </c>
      <c r="E76" s="369">
        <f t="shared" si="18"/>
        <v>153919495</v>
      </c>
      <c r="F76" s="369">
        <f t="shared" si="18"/>
        <v>58842201</v>
      </c>
      <c r="G76" s="369">
        <f t="shared" si="18"/>
        <v>124514019</v>
      </c>
      <c r="H76" s="369">
        <f t="shared" si="18"/>
        <v>126922183</v>
      </c>
      <c r="I76" s="369">
        <f t="shared" si="18"/>
        <v>70127871</v>
      </c>
      <c r="J76" s="369">
        <f t="shared" si="18"/>
        <v>39922401</v>
      </c>
      <c r="K76" s="369">
        <f t="shared" si="18"/>
        <v>38497206</v>
      </c>
      <c r="L76" s="369">
        <f t="shared" si="18"/>
        <v>184075689</v>
      </c>
      <c r="M76" s="369">
        <f t="shared" si="18"/>
        <v>41868330</v>
      </c>
      <c r="N76" s="369">
        <f t="shared" si="18"/>
        <v>35347198</v>
      </c>
      <c r="O76" s="371">
        <f t="shared" si="14"/>
        <v>944730995</v>
      </c>
    </row>
    <row r="77" spans="1:15">
      <c r="A77" s="430" t="s">
        <v>299</v>
      </c>
      <c r="B77" s="409" t="s">
        <v>261</v>
      </c>
      <c r="C77" s="371"/>
      <c r="D77" s="371"/>
      <c r="E77" s="371">
        <v>240000</v>
      </c>
      <c r="F77" s="371"/>
      <c r="G77" s="371"/>
      <c r="H77" s="371"/>
      <c r="I77" s="371"/>
      <c r="J77" s="371"/>
      <c r="K77" s="371"/>
      <c r="L77" s="371"/>
      <c r="M77" s="371"/>
      <c r="N77" s="371"/>
      <c r="O77" s="371">
        <f t="shared" si="14"/>
        <v>240000</v>
      </c>
    </row>
    <row r="78" spans="1:15">
      <c r="A78" s="431" t="s">
        <v>262</v>
      </c>
      <c r="B78" s="377" t="s">
        <v>263</v>
      </c>
      <c r="C78" s="371">
        <v>6371126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>
        <f t="shared" si="14"/>
        <v>6371126</v>
      </c>
    </row>
    <row r="79" spans="1:15" hidden="1">
      <c r="A79" s="431" t="s">
        <v>514</v>
      </c>
      <c r="B79" s="377" t="s">
        <v>515</v>
      </c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>
        <f t="shared" si="14"/>
        <v>0</v>
      </c>
    </row>
    <row r="80" spans="1:15" hidden="1">
      <c r="A80" s="431" t="s">
        <v>516</v>
      </c>
      <c r="B80" s="377" t="s">
        <v>517</v>
      </c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>
        <f t="shared" si="14"/>
        <v>0</v>
      </c>
    </row>
    <row r="81" spans="1:15" hidden="1">
      <c r="A81" s="431" t="s">
        <v>518</v>
      </c>
      <c r="B81" s="377" t="s">
        <v>519</v>
      </c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>
        <f t="shared" si="14"/>
        <v>0</v>
      </c>
    </row>
    <row r="82" spans="1:15">
      <c r="A82" s="430" t="s">
        <v>264</v>
      </c>
      <c r="B82" s="370" t="s">
        <v>265</v>
      </c>
      <c r="C82" s="369">
        <f t="shared" ref="C82:N82" si="19">SUM(C77:C81)</f>
        <v>6371126</v>
      </c>
      <c r="D82" s="369">
        <f t="shared" si="19"/>
        <v>0</v>
      </c>
      <c r="E82" s="369">
        <f t="shared" si="19"/>
        <v>240000</v>
      </c>
      <c r="F82" s="369">
        <f t="shared" si="19"/>
        <v>0</v>
      </c>
      <c r="G82" s="369">
        <f t="shared" si="19"/>
        <v>0</v>
      </c>
      <c r="H82" s="369">
        <f t="shared" si="19"/>
        <v>0</v>
      </c>
      <c r="I82" s="369">
        <f t="shared" si="19"/>
        <v>0</v>
      </c>
      <c r="J82" s="369">
        <f t="shared" si="19"/>
        <v>0</v>
      </c>
      <c r="K82" s="369">
        <f t="shared" si="19"/>
        <v>0</v>
      </c>
      <c r="L82" s="369">
        <f t="shared" si="19"/>
        <v>0</v>
      </c>
      <c r="M82" s="369">
        <f t="shared" si="19"/>
        <v>0</v>
      </c>
      <c r="N82" s="369">
        <f t="shared" si="19"/>
        <v>0</v>
      </c>
      <c r="O82" s="371">
        <f t="shared" si="14"/>
        <v>6611126</v>
      </c>
    </row>
    <row r="83" spans="1:15" hidden="1">
      <c r="A83" s="431" t="s">
        <v>520</v>
      </c>
      <c r="B83" s="377" t="s">
        <v>521</v>
      </c>
      <c r="C83" s="371"/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>
        <f t="shared" si="14"/>
        <v>0</v>
      </c>
    </row>
    <row r="84" spans="1:15" hidden="1">
      <c r="A84" s="423" t="s">
        <v>522</v>
      </c>
      <c r="B84" s="377" t="s">
        <v>523</v>
      </c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>
        <f t="shared" si="14"/>
        <v>0</v>
      </c>
    </row>
    <row r="85" spans="1:15" hidden="1">
      <c r="A85" s="431" t="s">
        <v>524</v>
      </c>
      <c r="B85" s="377" t="s">
        <v>525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>
        <f t="shared" si="14"/>
        <v>0</v>
      </c>
    </row>
    <row r="86" spans="1:15" hidden="1">
      <c r="A86" s="431" t="s">
        <v>526</v>
      </c>
      <c r="B86" s="377" t="s">
        <v>527</v>
      </c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>
        <f t="shared" si="14"/>
        <v>0</v>
      </c>
    </row>
    <row r="87" spans="1:15" ht="15.75">
      <c r="A87" s="430" t="s">
        <v>266</v>
      </c>
      <c r="B87" s="274" t="s">
        <v>267</v>
      </c>
      <c r="C87" s="369">
        <f>SUM(C82)</f>
        <v>6371126</v>
      </c>
      <c r="D87" s="369">
        <f t="shared" ref="D87:N87" si="20">SUM(D82)</f>
        <v>0</v>
      </c>
      <c r="E87" s="369">
        <f t="shared" si="20"/>
        <v>240000</v>
      </c>
      <c r="F87" s="369">
        <f t="shared" si="20"/>
        <v>0</v>
      </c>
      <c r="G87" s="369">
        <f t="shared" si="20"/>
        <v>0</v>
      </c>
      <c r="H87" s="369">
        <f t="shared" si="20"/>
        <v>0</v>
      </c>
      <c r="I87" s="369">
        <f t="shared" si="20"/>
        <v>0</v>
      </c>
      <c r="J87" s="369">
        <f t="shared" si="20"/>
        <v>0</v>
      </c>
      <c r="K87" s="369">
        <f t="shared" si="20"/>
        <v>0</v>
      </c>
      <c r="L87" s="369">
        <f t="shared" si="20"/>
        <v>0</v>
      </c>
      <c r="M87" s="369">
        <f t="shared" si="20"/>
        <v>0</v>
      </c>
      <c r="N87" s="369">
        <f t="shared" si="20"/>
        <v>0</v>
      </c>
      <c r="O87" s="371">
        <f t="shared" si="14"/>
        <v>6611126</v>
      </c>
    </row>
    <row r="88" spans="1:15" ht="15.75">
      <c r="A88" s="432" t="s">
        <v>15</v>
      </c>
      <c r="B88" s="280"/>
      <c r="C88" s="373">
        <f>SUM(C76+C87)</f>
        <v>41718327</v>
      </c>
      <c r="D88" s="373">
        <f t="shared" ref="D88:N88" si="21">SUM(D76+D87)</f>
        <v>35347201</v>
      </c>
      <c r="E88" s="373">
        <f t="shared" si="21"/>
        <v>154159495</v>
      </c>
      <c r="F88" s="373">
        <f t="shared" si="21"/>
        <v>58842201</v>
      </c>
      <c r="G88" s="373">
        <f t="shared" si="21"/>
        <v>124514019</v>
      </c>
      <c r="H88" s="373">
        <f t="shared" si="21"/>
        <v>126922183</v>
      </c>
      <c r="I88" s="373">
        <f t="shared" si="21"/>
        <v>70127871</v>
      </c>
      <c r="J88" s="373">
        <f t="shared" si="21"/>
        <v>39922401</v>
      </c>
      <c r="K88" s="373">
        <f t="shared" si="21"/>
        <v>38497206</v>
      </c>
      <c r="L88" s="373">
        <f t="shared" si="21"/>
        <v>184075689</v>
      </c>
      <c r="M88" s="373">
        <f t="shared" si="21"/>
        <v>41868330</v>
      </c>
      <c r="N88" s="373">
        <f t="shared" si="21"/>
        <v>35347198</v>
      </c>
      <c r="O88" s="371">
        <f t="shared" si="14"/>
        <v>951342121</v>
      </c>
    </row>
    <row r="89" spans="1:15" ht="15.75">
      <c r="A89" s="433"/>
      <c r="B89" s="374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410"/>
    </row>
    <row r="90" spans="1:15" ht="15.75">
      <c r="A90" s="433"/>
      <c r="B90" s="374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410"/>
    </row>
    <row r="91" spans="1:15" ht="15.75">
      <c r="A91" s="433"/>
      <c r="B91" s="374"/>
      <c r="C91" s="375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410"/>
    </row>
    <row r="92" spans="1:15" ht="15.75">
      <c r="A92" s="433"/>
      <c r="B92" s="374"/>
      <c r="C92" s="375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410"/>
    </row>
    <row r="93" spans="1:15" ht="25.5">
      <c r="A93" s="416" t="s">
        <v>33</v>
      </c>
      <c r="B93" s="404" t="s">
        <v>34</v>
      </c>
      <c r="C93" s="414" t="s">
        <v>477</v>
      </c>
      <c r="D93" s="414" t="s">
        <v>478</v>
      </c>
      <c r="E93" s="414" t="s">
        <v>479</v>
      </c>
      <c r="F93" s="414" t="s">
        <v>480</v>
      </c>
      <c r="G93" s="414" t="s">
        <v>481</v>
      </c>
      <c r="H93" s="414" t="s">
        <v>482</v>
      </c>
      <c r="I93" s="414" t="s">
        <v>483</v>
      </c>
      <c r="J93" s="414" t="s">
        <v>484</v>
      </c>
      <c r="K93" s="414" t="s">
        <v>485</v>
      </c>
      <c r="L93" s="414" t="s">
        <v>486</v>
      </c>
      <c r="M93" s="414" t="s">
        <v>487</v>
      </c>
      <c r="N93" s="414" t="s">
        <v>488</v>
      </c>
      <c r="O93" s="415" t="s">
        <v>313</v>
      </c>
    </row>
    <row r="94" spans="1:15">
      <c r="A94" s="418" t="s">
        <v>118</v>
      </c>
      <c r="B94" s="376" t="s">
        <v>119</v>
      </c>
      <c r="C94" s="371">
        <v>4647345</v>
      </c>
      <c r="D94" s="371">
        <v>4647345</v>
      </c>
      <c r="E94" s="371">
        <v>4647345</v>
      </c>
      <c r="F94" s="371">
        <v>4647345</v>
      </c>
      <c r="G94" s="371">
        <v>4647345</v>
      </c>
      <c r="H94" s="371">
        <v>4647345</v>
      </c>
      <c r="I94" s="371">
        <v>4647345</v>
      </c>
      <c r="J94" s="371">
        <v>4647345</v>
      </c>
      <c r="K94" s="371">
        <v>4647345</v>
      </c>
      <c r="L94" s="371">
        <v>4647345</v>
      </c>
      <c r="M94" s="371">
        <v>4647345</v>
      </c>
      <c r="N94" s="371">
        <v>4647345</v>
      </c>
      <c r="O94" s="371">
        <f t="shared" si="14"/>
        <v>55768140</v>
      </c>
    </row>
    <row r="95" spans="1:15">
      <c r="A95" s="419" t="s">
        <v>120</v>
      </c>
      <c r="B95" s="376" t="s">
        <v>121</v>
      </c>
      <c r="C95" s="371">
        <v>4065789</v>
      </c>
      <c r="D95" s="371">
        <v>4065789</v>
      </c>
      <c r="E95" s="371">
        <v>4065789</v>
      </c>
      <c r="F95" s="371">
        <v>4065789</v>
      </c>
      <c r="G95" s="371">
        <v>4065789</v>
      </c>
      <c r="H95" s="371">
        <v>4065789</v>
      </c>
      <c r="I95" s="371">
        <v>4065790</v>
      </c>
      <c r="J95" s="371">
        <v>4065789</v>
      </c>
      <c r="K95" s="371">
        <v>4065789</v>
      </c>
      <c r="L95" s="371">
        <v>4065790</v>
      </c>
      <c r="M95" s="371">
        <v>4065789</v>
      </c>
      <c r="N95" s="371">
        <v>4065789</v>
      </c>
      <c r="O95" s="371">
        <f t="shared" si="14"/>
        <v>48789470</v>
      </c>
    </row>
    <row r="96" spans="1:15">
      <c r="A96" s="419" t="s">
        <v>122</v>
      </c>
      <c r="B96" s="376" t="s">
        <v>123</v>
      </c>
      <c r="C96" s="371">
        <v>5369294</v>
      </c>
      <c r="D96" s="371">
        <v>5369294</v>
      </c>
      <c r="E96" s="371">
        <v>5369294</v>
      </c>
      <c r="F96" s="371">
        <v>5369294</v>
      </c>
      <c r="G96" s="371">
        <v>5369294</v>
      </c>
      <c r="H96" s="371">
        <v>5369294</v>
      </c>
      <c r="I96" s="371">
        <v>5369294</v>
      </c>
      <c r="J96" s="371">
        <v>5369294</v>
      </c>
      <c r="K96" s="371">
        <v>5369294</v>
      </c>
      <c r="L96" s="371">
        <v>5369294</v>
      </c>
      <c r="M96" s="371">
        <v>5369294</v>
      </c>
      <c r="N96" s="371">
        <v>5369294</v>
      </c>
      <c r="O96" s="371">
        <f t="shared" si="14"/>
        <v>64431528</v>
      </c>
    </row>
    <row r="97" spans="1:15">
      <c r="A97" s="419" t="s">
        <v>124</v>
      </c>
      <c r="B97" s="376" t="s">
        <v>125</v>
      </c>
      <c r="C97" s="371">
        <v>260492</v>
      </c>
      <c r="D97" s="371">
        <v>260492</v>
      </c>
      <c r="E97" s="371">
        <v>260492</v>
      </c>
      <c r="F97" s="371">
        <v>260492</v>
      </c>
      <c r="G97" s="371">
        <v>260492</v>
      </c>
      <c r="H97" s="371">
        <v>260492</v>
      </c>
      <c r="I97" s="371">
        <v>260492</v>
      </c>
      <c r="J97" s="371">
        <v>260492</v>
      </c>
      <c r="K97" s="371">
        <v>260492</v>
      </c>
      <c r="L97" s="371">
        <v>260490</v>
      </c>
      <c r="M97" s="371">
        <v>260492</v>
      </c>
      <c r="N97" s="371">
        <v>260492</v>
      </c>
      <c r="O97" s="371">
        <f t="shared" si="14"/>
        <v>3125902</v>
      </c>
    </row>
    <row r="98" spans="1:15">
      <c r="A98" s="419" t="s">
        <v>490</v>
      </c>
      <c r="B98" s="376" t="s">
        <v>127</v>
      </c>
      <c r="C98" s="371"/>
      <c r="D98" s="371"/>
      <c r="E98" s="371"/>
      <c r="F98" s="371"/>
      <c r="G98" s="371"/>
      <c r="H98" s="371">
        <v>4090078</v>
      </c>
      <c r="I98" s="371"/>
      <c r="J98" s="371">
        <v>4090078</v>
      </c>
      <c r="K98" s="371"/>
      <c r="L98" s="371"/>
      <c r="M98" s="371"/>
      <c r="N98" s="371"/>
      <c r="O98" s="371">
        <f t="shared" si="14"/>
        <v>8180156</v>
      </c>
    </row>
    <row r="99" spans="1:15">
      <c r="A99" s="419" t="s">
        <v>528</v>
      </c>
      <c r="B99" s="376" t="s">
        <v>128</v>
      </c>
      <c r="C99" s="371"/>
      <c r="D99" s="371"/>
      <c r="E99" s="371"/>
      <c r="F99" s="371"/>
      <c r="G99" s="371">
        <v>3714841</v>
      </c>
      <c r="H99" s="371"/>
      <c r="I99" s="371"/>
      <c r="J99" s="371"/>
      <c r="K99" s="371"/>
      <c r="L99" s="371"/>
      <c r="M99" s="411"/>
      <c r="N99" s="371"/>
      <c r="O99" s="371">
        <f t="shared" si="14"/>
        <v>3714841</v>
      </c>
    </row>
    <row r="100" spans="1:15">
      <c r="A100" s="422" t="s">
        <v>129</v>
      </c>
      <c r="B100" s="412" t="s">
        <v>130</v>
      </c>
      <c r="C100" s="369">
        <f>SUM(C94:C99)</f>
        <v>14342920</v>
      </c>
      <c r="D100" s="369">
        <f t="shared" ref="D100:N100" si="22">SUM(D94:D99)</f>
        <v>14342920</v>
      </c>
      <c r="E100" s="369">
        <f t="shared" si="22"/>
        <v>14342920</v>
      </c>
      <c r="F100" s="369">
        <f t="shared" si="22"/>
        <v>14342920</v>
      </c>
      <c r="G100" s="369">
        <f t="shared" si="22"/>
        <v>18057761</v>
      </c>
      <c r="H100" s="369">
        <f t="shared" si="22"/>
        <v>18432998</v>
      </c>
      <c r="I100" s="369">
        <f t="shared" si="22"/>
        <v>14342921</v>
      </c>
      <c r="J100" s="369">
        <f t="shared" si="22"/>
        <v>18432998</v>
      </c>
      <c r="K100" s="369">
        <f t="shared" si="22"/>
        <v>14342920</v>
      </c>
      <c r="L100" s="369">
        <f t="shared" si="22"/>
        <v>14342919</v>
      </c>
      <c r="M100" s="369">
        <f t="shared" si="22"/>
        <v>14342920</v>
      </c>
      <c r="N100" s="369">
        <f t="shared" si="22"/>
        <v>14342920</v>
      </c>
      <c r="O100" s="371">
        <f t="shared" si="14"/>
        <v>184010037</v>
      </c>
    </row>
    <row r="101" spans="1:15" hidden="1">
      <c r="A101" s="419" t="s">
        <v>529</v>
      </c>
      <c r="B101" s="376" t="s">
        <v>530</v>
      </c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411"/>
      <c r="N101" s="371"/>
      <c r="O101" s="371">
        <f t="shared" si="14"/>
        <v>0</v>
      </c>
    </row>
    <row r="102" spans="1:15" ht="25.5" hidden="1">
      <c r="A102" s="419" t="s">
        <v>531</v>
      </c>
      <c r="B102" s="376" t="s">
        <v>532</v>
      </c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>
        <f t="shared" si="14"/>
        <v>0</v>
      </c>
    </row>
    <row r="103" spans="1:15" ht="17.25" hidden="1" customHeight="1">
      <c r="A103" s="419" t="s">
        <v>422</v>
      </c>
      <c r="B103" s="376" t="s">
        <v>412</v>
      </c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>
        <f t="shared" si="14"/>
        <v>0</v>
      </c>
    </row>
    <row r="104" spans="1:15" ht="21.75" hidden="1" customHeight="1">
      <c r="A104" s="419" t="s">
        <v>533</v>
      </c>
      <c r="B104" s="376" t="s">
        <v>423</v>
      </c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>
        <f t="shared" si="14"/>
        <v>0</v>
      </c>
    </row>
    <row r="105" spans="1:15">
      <c r="A105" s="419" t="s">
        <v>131</v>
      </c>
      <c r="B105" s="376" t="s">
        <v>132</v>
      </c>
      <c r="C105" s="371"/>
      <c r="D105" s="371"/>
      <c r="E105" s="371"/>
      <c r="F105" s="371"/>
      <c r="G105" s="371"/>
      <c r="H105" s="371"/>
      <c r="I105" s="371"/>
      <c r="J105" s="371">
        <v>13680970</v>
      </c>
      <c r="K105" s="371"/>
      <c r="L105" s="371">
        <v>2494817</v>
      </c>
      <c r="M105" s="371"/>
      <c r="N105" s="371"/>
      <c r="O105" s="371">
        <f t="shared" si="14"/>
        <v>16175787</v>
      </c>
    </row>
    <row r="106" spans="1:15">
      <c r="A106" s="422" t="s">
        <v>133</v>
      </c>
      <c r="B106" s="372" t="s">
        <v>134</v>
      </c>
      <c r="C106" s="369">
        <f>SUM(C100+C101+C102+C103+C104+C105)</f>
        <v>14342920</v>
      </c>
      <c r="D106" s="369">
        <f t="shared" ref="D106:N106" si="23">SUM(D100+D101+D102+D103+D104+D105)</f>
        <v>14342920</v>
      </c>
      <c r="E106" s="369">
        <f t="shared" si="23"/>
        <v>14342920</v>
      </c>
      <c r="F106" s="369">
        <f t="shared" si="23"/>
        <v>14342920</v>
      </c>
      <c r="G106" s="369">
        <f t="shared" si="23"/>
        <v>18057761</v>
      </c>
      <c r="H106" s="369">
        <f t="shared" si="23"/>
        <v>18432998</v>
      </c>
      <c r="I106" s="369">
        <f t="shared" si="23"/>
        <v>14342921</v>
      </c>
      <c r="J106" s="369">
        <f t="shared" si="23"/>
        <v>32113968</v>
      </c>
      <c r="K106" s="369">
        <f t="shared" si="23"/>
        <v>14342920</v>
      </c>
      <c r="L106" s="369">
        <f t="shared" si="23"/>
        <v>16837736</v>
      </c>
      <c r="M106" s="369">
        <f t="shared" si="23"/>
        <v>14342920</v>
      </c>
      <c r="N106" s="369">
        <f t="shared" si="23"/>
        <v>14342920</v>
      </c>
      <c r="O106" s="371">
        <f>SUM(C106:N106)</f>
        <v>200185824</v>
      </c>
    </row>
    <row r="107" spans="1:15" s="396" customFormat="1">
      <c r="A107" s="419" t="s">
        <v>285</v>
      </c>
      <c r="B107" s="395" t="s">
        <v>189</v>
      </c>
      <c r="C107" s="371"/>
      <c r="D107" s="371"/>
      <c r="E107" s="371"/>
      <c r="F107" s="371"/>
      <c r="G107" s="371"/>
      <c r="H107" s="371"/>
      <c r="I107" s="371"/>
      <c r="J107" s="371"/>
      <c r="K107" s="371">
        <v>4263996</v>
      </c>
      <c r="L107" s="371"/>
      <c r="M107" s="371"/>
      <c r="N107" s="371"/>
      <c r="O107" s="371">
        <v>4263996</v>
      </c>
    </row>
    <row r="108" spans="1:15">
      <c r="A108" s="422" t="s">
        <v>577</v>
      </c>
      <c r="B108" s="372" t="s">
        <v>495</v>
      </c>
      <c r="C108" s="369">
        <f>SUM(C107)</f>
        <v>0</v>
      </c>
      <c r="D108" s="369">
        <f t="shared" ref="D108:N108" si="24">SUM(D107)</f>
        <v>0</v>
      </c>
      <c r="E108" s="369">
        <f t="shared" si="24"/>
        <v>0</v>
      </c>
      <c r="F108" s="369">
        <f t="shared" si="24"/>
        <v>0</v>
      </c>
      <c r="G108" s="369">
        <f t="shared" si="24"/>
        <v>0</v>
      </c>
      <c r="H108" s="369">
        <f t="shared" si="24"/>
        <v>0</v>
      </c>
      <c r="I108" s="369">
        <f t="shared" si="24"/>
        <v>0</v>
      </c>
      <c r="J108" s="369">
        <f t="shared" si="24"/>
        <v>0</v>
      </c>
      <c r="K108" s="369">
        <f t="shared" si="24"/>
        <v>4263996</v>
      </c>
      <c r="L108" s="369">
        <f t="shared" si="24"/>
        <v>0</v>
      </c>
      <c r="M108" s="369">
        <f t="shared" si="24"/>
        <v>0</v>
      </c>
      <c r="N108" s="369">
        <f t="shared" si="24"/>
        <v>0</v>
      </c>
      <c r="O108" s="371">
        <v>4263996</v>
      </c>
    </row>
    <row r="109" spans="1:15">
      <c r="A109" s="419" t="s">
        <v>135</v>
      </c>
      <c r="B109" s="376" t="s">
        <v>136</v>
      </c>
      <c r="C109" s="371"/>
      <c r="D109" s="371"/>
      <c r="E109" s="371">
        <v>1425000</v>
      </c>
      <c r="F109" s="371"/>
      <c r="G109" s="371"/>
      <c r="H109" s="371"/>
      <c r="I109" s="371"/>
      <c r="J109" s="371"/>
      <c r="K109" s="371">
        <v>1425000</v>
      </c>
      <c r="L109" s="371"/>
      <c r="M109" s="371"/>
      <c r="N109" s="371"/>
      <c r="O109" s="371">
        <f t="shared" si="14"/>
        <v>2850000</v>
      </c>
    </row>
    <row r="110" spans="1:15" hidden="1">
      <c r="A110" s="419" t="s">
        <v>534</v>
      </c>
      <c r="B110" s="376" t="s">
        <v>535</v>
      </c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>
        <f t="shared" si="14"/>
        <v>0</v>
      </c>
    </row>
    <row r="111" spans="1:15" hidden="1">
      <c r="A111" s="419" t="s">
        <v>536</v>
      </c>
      <c r="B111" s="376" t="s">
        <v>537</v>
      </c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>
        <f t="shared" si="14"/>
        <v>0</v>
      </c>
    </row>
    <row r="112" spans="1:15" hidden="1">
      <c r="A112" s="419" t="s">
        <v>456</v>
      </c>
      <c r="B112" s="376" t="s">
        <v>457</v>
      </c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>
        <f t="shared" si="14"/>
        <v>0</v>
      </c>
    </row>
    <row r="113" spans="1:15" hidden="1">
      <c r="A113" s="419" t="s">
        <v>538</v>
      </c>
      <c r="B113" s="376" t="s">
        <v>463</v>
      </c>
      <c r="C113" s="371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>
        <f t="shared" si="14"/>
        <v>0</v>
      </c>
    </row>
    <row r="114" spans="1:15" s="396" customFormat="1">
      <c r="A114" s="419" t="s">
        <v>139</v>
      </c>
      <c r="B114" s="376" t="s">
        <v>140</v>
      </c>
      <c r="C114" s="371">
        <f t="shared" ref="C114:J114" si="25">SUM(C110:C113)</f>
        <v>0</v>
      </c>
      <c r="D114" s="371">
        <f t="shared" si="25"/>
        <v>0</v>
      </c>
      <c r="E114" s="371">
        <f t="shared" si="25"/>
        <v>0</v>
      </c>
      <c r="F114" s="371">
        <f t="shared" si="25"/>
        <v>0</v>
      </c>
      <c r="G114" s="371">
        <f t="shared" si="25"/>
        <v>0</v>
      </c>
      <c r="H114" s="371">
        <f t="shared" si="25"/>
        <v>0</v>
      </c>
      <c r="I114" s="371">
        <f t="shared" si="25"/>
        <v>0</v>
      </c>
      <c r="J114" s="371">
        <f t="shared" si="25"/>
        <v>0</v>
      </c>
      <c r="K114" s="371">
        <v>226097787</v>
      </c>
      <c r="L114" s="371">
        <f>SUM(L110:L113)</f>
        <v>0</v>
      </c>
      <c r="M114" s="371">
        <v>134000000</v>
      </c>
      <c r="N114" s="371">
        <f>SUM(N110:N113)</f>
        <v>0</v>
      </c>
      <c r="O114" s="371">
        <f t="shared" si="14"/>
        <v>360097787</v>
      </c>
    </row>
    <row r="115" spans="1:15">
      <c r="A115" s="422" t="s">
        <v>143</v>
      </c>
      <c r="B115" s="372" t="s">
        <v>144</v>
      </c>
      <c r="C115" s="369">
        <f>SUM(C109:C114)</f>
        <v>0</v>
      </c>
      <c r="D115" s="369">
        <f t="shared" ref="D115:N115" si="26">SUM(D109:D114)</f>
        <v>0</v>
      </c>
      <c r="E115" s="369">
        <f t="shared" si="26"/>
        <v>1425000</v>
      </c>
      <c r="F115" s="369">
        <f t="shared" si="26"/>
        <v>0</v>
      </c>
      <c r="G115" s="369">
        <f t="shared" si="26"/>
        <v>0</v>
      </c>
      <c r="H115" s="369">
        <f t="shared" si="26"/>
        <v>0</v>
      </c>
      <c r="I115" s="369">
        <f t="shared" si="26"/>
        <v>0</v>
      </c>
      <c r="J115" s="369">
        <f t="shared" si="26"/>
        <v>0</v>
      </c>
      <c r="K115" s="369">
        <f t="shared" si="26"/>
        <v>227522787</v>
      </c>
      <c r="L115" s="369">
        <f t="shared" si="26"/>
        <v>0</v>
      </c>
      <c r="M115" s="369">
        <f t="shared" si="26"/>
        <v>134000000</v>
      </c>
      <c r="N115" s="369">
        <f t="shared" si="26"/>
        <v>0</v>
      </c>
      <c r="O115" s="371">
        <f t="shared" si="14"/>
        <v>362947787</v>
      </c>
    </row>
    <row r="116" spans="1:15" hidden="1">
      <c r="A116" s="423" t="s">
        <v>539</v>
      </c>
      <c r="B116" s="376" t="s">
        <v>540</v>
      </c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>
        <f t="shared" si="14"/>
        <v>0</v>
      </c>
    </row>
    <row r="117" spans="1:15">
      <c r="A117" s="423" t="s">
        <v>145</v>
      </c>
      <c r="B117" s="376" t="s">
        <v>146</v>
      </c>
      <c r="C117" s="371">
        <v>1453632</v>
      </c>
      <c r="D117" s="371">
        <v>1453632</v>
      </c>
      <c r="E117" s="371">
        <v>1453632</v>
      </c>
      <c r="F117" s="371">
        <v>1453632</v>
      </c>
      <c r="G117" s="371">
        <v>1453632</v>
      </c>
      <c r="H117" s="371">
        <v>1453632</v>
      </c>
      <c r="I117" s="371">
        <v>1453632</v>
      </c>
      <c r="J117" s="371">
        <v>1453632</v>
      </c>
      <c r="K117" s="371">
        <v>1453632</v>
      </c>
      <c r="L117" s="371">
        <v>1453632</v>
      </c>
      <c r="M117" s="371">
        <v>1453632</v>
      </c>
      <c r="N117" s="371">
        <v>1453632</v>
      </c>
      <c r="O117" s="371">
        <f t="shared" si="14"/>
        <v>17443584</v>
      </c>
    </row>
    <row r="118" spans="1:15">
      <c r="A118" s="423" t="s">
        <v>147</v>
      </c>
      <c r="B118" s="376" t="s">
        <v>148</v>
      </c>
      <c r="C118" s="371">
        <v>5000</v>
      </c>
      <c r="D118" s="371">
        <v>5000</v>
      </c>
      <c r="E118" s="371">
        <v>5000</v>
      </c>
      <c r="F118" s="371">
        <v>5000</v>
      </c>
      <c r="G118" s="371">
        <v>5000</v>
      </c>
      <c r="H118" s="371">
        <v>5000</v>
      </c>
      <c r="I118" s="371">
        <v>5000</v>
      </c>
      <c r="J118" s="371">
        <v>5000</v>
      </c>
      <c r="K118" s="371">
        <v>5000</v>
      </c>
      <c r="L118" s="371">
        <v>5000</v>
      </c>
      <c r="M118" s="371">
        <v>5000</v>
      </c>
      <c r="N118" s="371">
        <v>5000</v>
      </c>
      <c r="O118" s="371">
        <f t="shared" si="14"/>
        <v>60000</v>
      </c>
    </row>
    <row r="119" spans="1:15">
      <c r="A119" s="423" t="s">
        <v>149</v>
      </c>
      <c r="B119" s="376" t="s">
        <v>150</v>
      </c>
      <c r="C119" s="371">
        <v>1070858</v>
      </c>
      <c r="D119" s="371">
        <v>1070858</v>
      </c>
      <c r="E119" s="371">
        <v>1070858</v>
      </c>
      <c r="F119" s="371">
        <v>1070858</v>
      </c>
      <c r="G119" s="371">
        <v>1070858</v>
      </c>
      <c r="H119" s="371">
        <v>1070858</v>
      </c>
      <c r="I119" s="371">
        <v>1070858</v>
      </c>
      <c r="J119" s="371">
        <v>1070856</v>
      </c>
      <c r="K119" s="371">
        <v>1070858</v>
      </c>
      <c r="L119" s="371">
        <v>1070858</v>
      </c>
      <c r="M119" s="371">
        <v>1070858</v>
      </c>
      <c r="N119" s="371">
        <v>1070858</v>
      </c>
      <c r="O119" s="371">
        <f t="shared" si="14"/>
        <v>12850294</v>
      </c>
    </row>
    <row r="120" spans="1:15">
      <c r="A120" s="423" t="s">
        <v>151</v>
      </c>
      <c r="B120" s="376" t="s">
        <v>152</v>
      </c>
      <c r="C120" s="371">
        <v>676473</v>
      </c>
      <c r="D120" s="371">
        <v>676473</v>
      </c>
      <c r="E120" s="371">
        <v>676473</v>
      </c>
      <c r="F120" s="371">
        <v>676473</v>
      </c>
      <c r="G120" s="371">
        <v>676473</v>
      </c>
      <c r="H120" s="371">
        <v>676473</v>
      </c>
      <c r="I120" s="371">
        <v>676472</v>
      </c>
      <c r="J120" s="371">
        <v>676473</v>
      </c>
      <c r="K120" s="371">
        <v>676473</v>
      </c>
      <c r="L120" s="371">
        <v>676473</v>
      </c>
      <c r="M120" s="371">
        <v>676473</v>
      </c>
      <c r="N120" s="371">
        <v>676470</v>
      </c>
      <c r="O120" s="371">
        <f t="shared" si="14"/>
        <v>8117672</v>
      </c>
    </row>
    <row r="121" spans="1:15">
      <c r="A121" s="423" t="s">
        <v>153</v>
      </c>
      <c r="B121" s="376" t="s">
        <v>154</v>
      </c>
      <c r="C121" s="371"/>
      <c r="D121" s="371"/>
      <c r="E121" s="371"/>
      <c r="F121" s="371"/>
      <c r="G121" s="371">
        <v>2311000</v>
      </c>
      <c r="H121" s="371"/>
      <c r="I121" s="371"/>
      <c r="J121" s="371"/>
      <c r="K121" s="371"/>
      <c r="L121" s="371"/>
      <c r="M121" s="371"/>
      <c r="N121" s="371"/>
      <c r="O121" s="371">
        <f t="shared" si="14"/>
        <v>2311000</v>
      </c>
    </row>
    <row r="122" spans="1:15">
      <c r="A122" s="423" t="s">
        <v>492</v>
      </c>
      <c r="B122" s="376" t="s">
        <v>156</v>
      </c>
      <c r="C122" s="371">
        <v>62074</v>
      </c>
      <c r="D122" s="371">
        <v>62074</v>
      </c>
      <c r="E122" s="371">
        <v>62074</v>
      </c>
      <c r="F122" s="371">
        <v>62074</v>
      </c>
      <c r="G122" s="371">
        <v>62074</v>
      </c>
      <c r="H122" s="371">
        <v>62074</v>
      </c>
      <c r="I122" s="371">
        <v>62074</v>
      </c>
      <c r="J122" s="371">
        <v>62074</v>
      </c>
      <c r="K122" s="371">
        <v>62074</v>
      </c>
      <c r="L122" s="371">
        <v>62075</v>
      </c>
      <c r="M122" s="371">
        <v>62074</v>
      </c>
      <c r="N122" s="371">
        <v>62074</v>
      </c>
      <c r="O122" s="371">
        <f t="shared" si="14"/>
        <v>744889</v>
      </c>
    </row>
    <row r="123" spans="1:15">
      <c r="A123" s="424" t="s">
        <v>161</v>
      </c>
      <c r="B123" s="372" t="s">
        <v>162</v>
      </c>
      <c r="C123" s="369">
        <f t="shared" ref="C123:N123" si="27">SUM(C116:C122)</f>
        <v>3268037</v>
      </c>
      <c r="D123" s="369">
        <f t="shared" si="27"/>
        <v>3268037</v>
      </c>
      <c r="E123" s="369">
        <f t="shared" si="27"/>
        <v>3268037</v>
      </c>
      <c r="F123" s="369">
        <f t="shared" si="27"/>
        <v>3268037</v>
      </c>
      <c r="G123" s="369">
        <f t="shared" si="27"/>
        <v>5579037</v>
      </c>
      <c r="H123" s="369">
        <f t="shared" si="27"/>
        <v>3268037</v>
      </c>
      <c r="I123" s="369">
        <f t="shared" si="27"/>
        <v>3268036</v>
      </c>
      <c r="J123" s="369">
        <f t="shared" si="27"/>
        <v>3268035</v>
      </c>
      <c r="K123" s="369">
        <f t="shared" si="27"/>
        <v>3268037</v>
      </c>
      <c r="L123" s="369">
        <f t="shared" si="27"/>
        <v>3268038</v>
      </c>
      <c r="M123" s="369">
        <f t="shared" si="27"/>
        <v>3268037</v>
      </c>
      <c r="N123" s="369">
        <f t="shared" si="27"/>
        <v>3268034</v>
      </c>
      <c r="O123" s="371">
        <f t="shared" si="14"/>
        <v>41527439</v>
      </c>
    </row>
    <row r="124" spans="1:15">
      <c r="A124" s="427" t="s">
        <v>101</v>
      </c>
      <c r="B124" s="372"/>
      <c r="C124" s="371">
        <f>SUM(C106+C108+C115+C123)</f>
        <v>17610957</v>
      </c>
      <c r="D124" s="371">
        <f t="shared" ref="D124:N124" si="28">SUM(D106+D108+D115+D123)</f>
        <v>17610957</v>
      </c>
      <c r="E124" s="371">
        <f t="shared" si="28"/>
        <v>19035957</v>
      </c>
      <c r="F124" s="371">
        <f t="shared" si="28"/>
        <v>17610957</v>
      </c>
      <c r="G124" s="371">
        <f t="shared" si="28"/>
        <v>23636798</v>
      </c>
      <c r="H124" s="371">
        <f t="shared" si="28"/>
        <v>21701035</v>
      </c>
      <c r="I124" s="371">
        <f t="shared" si="28"/>
        <v>17610957</v>
      </c>
      <c r="J124" s="371">
        <f t="shared" si="28"/>
        <v>35382003</v>
      </c>
      <c r="K124" s="371">
        <f t="shared" si="28"/>
        <v>249397740</v>
      </c>
      <c r="L124" s="371">
        <f t="shared" si="28"/>
        <v>20105774</v>
      </c>
      <c r="M124" s="371">
        <f t="shared" si="28"/>
        <v>151610957</v>
      </c>
      <c r="N124" s="371">
        <f t="shared" si="28"/>
        <v>17610954</v>
      </c>
      <c r="O124" s="371">
        <f t="shared" si="14"/>
        <v>608925046</v>
      </c>
    </row>
    <row r="125" spans="1:15" hidden="1">
      <c r="A125" s="423" t="s">
        <v>541</v>
      </c>
      <c r="B125" s="376" t="s">
        <v>542</v>
      </c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>
        <f t="shared" si="14"/>
        <v>0</v>
      </c>
    </row>
    <row r="126" spans="1:15" hidden="1">
      <c r="A126" s="423" t="s">
        <v>163</v>
      </c>
      <c r="B126" s="376" t="s">
        <v>164</v>
      </c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>
        <f t="shared" si="14"/>
        <v>0</v>
      </c>
    </row>
    <row r="127" spans="1:15" hidden="1">
      <c r="A127" s="423" t="s">
        <v>543</v>
      </c>
      <c r="B127" s="376" t="s">
        <v>544</v>
      </c>
      <c r="C127" s="371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>
        <f t="shared" si="14"/>
        <v>0</v>
      </c>
    </row>
    <row r="128" spans="1:15" hidden="1">
      <c r="A128" s="423" t="s">
        <v>545</v>
      </c>
      <c r="B128" s="376" t="s">
        <v>546</v>
      </c>
      <c r="C128" s="371"/>
      <c r="D128" s="371"/>
      <c r="E128" s="371"/>
      <c r="F128" s="371"/>
      <c r="G128" s="371"/>
      <c r="H128" s="371"/>
      <c r="I128" s="371"/>
      <c r="J128" s="371"/>
      <c r="K128" s="371"/>
      <c r="L128" s="371"/>
      <c r="M128" s="371"/>
      <c r="N128" s="371"/>
      <c r="O128" s="371">
        <f t="shared" si="14"/>
        <v>0</v>
      </c>
    </row>
    <row r="129" spans="1:15" hidden="1">
      <c r="A129" s="423" t="s">
        <v>547</v>
      </c>
      <c r="B129" s="376" t="s">
        <v>548</v>
      </c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>
        <f t="shared" ref="O129:O158" si="29">SUM(C129:N129)</f>
        <v>0</v>
      </c>
    </row>
    <row r="130" spans="1:15">
      <c r="A130" s="422" t="s">
        <v>165</v>
      </c>
      <c r="B130" s="372" t="s">
        <v>166</v>
      </c>
      <c r="C130" s="371"/>
      <c r="D130" s="371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>
        <f t="shared" si="29"/>
        <v>0</v>
      </c>
    </row>
    <row r="131" spans="1:15" ht="25.5" hidden="1">
      <c r="A131" s="423" t="s">
        <v>279</v>
      </c>
      <c r="B131" s="376" t="s">
        <v>280</v>
      </c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>
        <f t="shared" si="29"/>
        <v>0</v>
      </c>
    </row>
    <row r="132" spans="1:15" ht="25.5" hidden="1">
      <c r="A132" s="419" t="s">
        <v>281</v>
      </c>
      <c r="B132" s="376" t="s">
        <v>282</v>
      </c>
      <c r="C132" s="371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  <c r="O132" s="371">
        <f t="shared" si="29"/>
        <v>0</v>
      </c>
    </row>
    <row r="133" spans="1:15" hidden="1">
      <c r="A133" s="423" t="s">
        <v>283</v>
      </c>
      <c r="B133" s="376" t="s">
        <v>284</v>
      </c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>
        <f t="shared" si="29"/>
        <v>0</v>
      </c>
    </row>
    <row r="134" spans="1:15">
      <c r="A134" s="427" t="s">
        <v>102</v>
      </c>
      <c r="B134" s="372"/>
      <c r="C134" s="371">
        <f t="shared" ref="C134:N134" si="30">SUM(C130:C133)</f>
        <v>0</v>
      </c>
      <c r="D134" s="371">
        <f t="shared" si="30"/>
        <v>0</v>
      </c>
      <c r="E134" s="371">
        <f t="shared" si="30"/>
        <v>0</v>
      </c>
      <c r="F134" s="371">
        <f t="shared" si="30"/>
        <v>0</v>
      </c>
      <c r="G134" s="371">
        <f t="shared" si="30"/>
        <v>0</v>
      </c>
      <c r="H134" s="371">
        <f t="shared" si="30"/>
        <v>0</v>
      </c>
      <c r="I134" s="371">
        <f t="shared" si="30"/>
        <v>0</v>
      </c>
      <c r="J134" s="371">
        <f t="shared" si="30"/>
        <v>0</v>
      </c>
      <c r="K134" s="371">
        <f t="shared" si="30"/>
        <v>0</v>
      </c>
      <c r="L134" s="371">
        <f t="shared" si="30"/>
        <v>0</v>
      </c>
      <c r="M134" s="371">
        <f t="shared" si="30"/>
        <v>0</v>
      </c>
      <c r="N134" s="371">
        <f t="shared" si="30"/>
        <v>0</v>
      </c>
      <c r="O134" s="371">
        <f t="shared" si="29"/>
        <v>0</v>
      </c>
    </row>
    <row r="135" spans="1:15" ht="15.75">
      <c r="A135" s="424" t="s">
        <v>169</v>
      </c>
      <c r="B135" s="257" t="s">
        <v>170</v>
      </c>
      <c r="C135" s="369">
        <f t="shared" ref="C135:N135" si="31">SUM(C124+C134)</f>
        <v>17610957</v>
      </c>
      <c r="D135" s="369">
        <f t="shared" si="31"/>
        <v>17610957</v>
      </c>
      <c r="E135" s="369">
        <f t="shared" si="31"/>
        <v>19035957</v>
      </c>
      <c r="F135" s="369">
        <f t="shared" si="31"/>
        <v>17610957</v>
      </c>
      <c r="G135" s="369">
        <f t="shared" si="31"/>
        <v>23636798</v>
      </c>
      <c r="H135" s="369">
        <f t="shared" si="31"/>
        <v>21701035</v>
      </c>
      <c r="I135" s="369">
        <f t="shared" si="31"/>
        <v>17610957</v>
      </c>
      <c r="J135" s="369">
        <f t="shared" si="31"/>
        <v>35382003</v>
      </c>
      <c r="K135" s="369">
        <f t="shared" si="31"/>
        <v>249397740</v>
      </c>
      <c r="L135" s="369">
        <f t="shared" si="31"/>
        <v>20105774</v>
      </c>
      <c r="M135" s="369">
        <f t="shared" si="31"/>
        <v>151610957</v>
      </c>
      <c r="N135" s="369">
        <f t="shared" si="31"/>
        <v>17610954</v>
      </c>
      <c r="O135" s="371">
        <f t="shared" si="29"/>
        <v>608925046</v>
      </c>
    </row>
    <row r="136" spans="1:15" ht="15.75">
      <c r="A136" s="432" t="s">
        <v>171</v>
      </c>
      <c r="B136" s="257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>
        <f t="shared" si="29"/>
        <v>0</v>
      </c>
    </row>
    <row r="137" spans="1:15" ht="15.75">
      <c r="A137" s="432" t="s">
        <v>172</v>
      </c>
      <c r="B137" s="257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>
        <f t="shared" si="29"/>
        <v>0</v>
      </c>
    </row>
    <row r="138" spans="1:15" hidden="1">
      <c r="A138" s="423" t="s">
        <v>549</v>
      </c>
      <c r="B138" s="377" t="s">
        <v>550</v>
      </c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>
        <f t="shared" si="29"/>
        <v>0</v>
      </c>
    </row>
    <row r="139" spans="1:15" hidden="1">
      <c r="A139" s="431" t="s">
        <v>551</v>
      </c>
      <c r="B139" s="377" t="s">
        <v>552</v>
      </c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>
        <f t="shared" si="29"/>
        <v>0</v>
      </c>
    </row>
    <row r="140" spans="1:15" hidden="1">
      <c r="A140" s="423" t="s">
        <v>553</v>
      </c>
      <c r="B140" s="377" t="s">
        <v>554</v>
      </c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>
        <f t="shared" si="29"/>
        <v>0</v>
      </c>
    </row>
    <row r="141" spans="1:15" hidden="1">
      <c r="A141" s="431" t="s">
        <v>555</v>
      </c>
      <c r="B141" s="377" t="s">
        <v>556</v>
      </c>
      <c r="C141" s="371"/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>
        <f t="shared" si="29"/>
        <v>0</v>
      </c>
    </row>
    <row r="142" spans="1:15">
      <c r="A142" s="419" t="s">
        <v>173</v>
      </c>
      <c r="B142" s="377" t="s">
        <v>174</v>
      </c>
      <c r="C142" s="371"/>
      <c r="D142" s="371"/>
      <c r="E142" s="371"/>
      <c r="F142" s="371"/>
      <c r="G142" s="371">
        <v>342417075</v>
      </c>
      <c r="H142" s="371"/>
      <c r="I142" s="371"/>
      <c r="J142" s="371"/>
      <c r="K142" s="371"/>
      <c r="L142" s="371"/>
      <c r="M142" s="371"/>
      <c r="N142" s="371"/>
      <c r="O142" s="371">
        <f t="shared" si="29"/>
        <v>342417075</v>
      </c>
    </row>
    <row r="143" spans="1:15" hidden="1">
      <c r="A143" s="419" t="s">
        <v>557</v>
      </c>
      <c r="B143" s="377" t="s">
        <v>174</v>
      </c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>
        <f t="shared" si="29"/>
        <v>0</v>
      </c>
    </row>
    <row r="144" spans="1:15" hidden="1">
      <c r="A144" s="419" t="s">
        <v>558</v>
      </c>
      <c r="B144" s="377" t="s">
        <v>559</v>
      </c>
      <c r="C144" s="371"/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>
        <f t="shared" si="29"/>
        <v>0</v>
      </c>
    </row>
    <row r="145" spans="1:15" hidden="1">
      <c r="A145" s="419" t="s">
        <v>560</v>
      </c>
      <c r="B145" s="377" t="s">
        <v>559</v>
      </c>
      <c r="C145" s="371"/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>
        <f t="shared" si="29"/>
        <v>0</v>
      </c>
    </row>
    <row r="146" spans="1:15">
      <c r="A146" s="422" t="s">
        <v>175</v>
      </c>
      <c r="B146" s="409" t="s">
        <v>176</v>
      </c>
      <c r="C146" s="369">
        <f>SUM(C142:C145)</f>
        <v>0</v>
      </c>
      <c r="D146" s="369">
        <f t="shared" ref="D146:N146" si="32">SUM(D142:D145)</f>
        <v>0</v>
      </c>
      <c r="E146" s="369">
        <f t="shared" si="32"/>
        <v>0</v>
      </c>
      <c r="F146" s="369">
        <f t="shared" si="32"/>
        <v>0</v>
      </c>
      <c r="G146" s="369">
        <f t="shared" si="32"/>
        <v>342417075</v>
      </c>
      <c r="H146" s="369">
        <f t="shared" si="32"/>
        <v>0</v>
      </c>
      <c r="I146" s="369">
        <f t="shared" si="32"/>
        <v>0</v>
      </c>
      <c r="J146" s="369">
        <f t="shared" si="32"/>
        <v>0</v>
      </c>
      <c r="K146" s="369">
        <f t="shared" si="32"/>
        <v>0</v>
      </c>
      <c r="L146" s="369">
        <f t="shared" si="32"/>
        <v>0</v>
      </c>
      <c r="M146" s="369">
        <f t="shared" si="32"/>
        <v>0</v>
      </c>
      <c r="N146" s="369">
        <f t="shared" si="32"/>
        <v>0</v>
      </c>
      <c r="O146" s="371">
        <f t="shared" si="29"/>
        <v>342417075</v>
      </c>
    </row>
    <row r="147" spans="1:15" hidden="1">
      <c r="A147" s="431" t="s">
        <v>561</v>
      </c>
      <c r="B147" s="377" t="s">
        <v>562</v>
      </c>
      <c r="C147" s="371"/>
      <c r="D147" s="371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>
        <f t="shared" si="29"/>
        <v>0</v>
      </c>
    </row>
    <row r="148" spans="1:15" hidden="1">
      <c r="A148" s="431" t="s">
        <v>563</v>
      </c>
      <c r="B148" s="377" t="s">
        <v>564</v>
      </c>
      <c r="C148" s="371"/>
      <c r="D148" s="371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>
        <f t="shared" si="29"/>
        <v>0</v>
      </c>
    </row>
    <row r="149" spans="1:15" hidden="1">
      <c r="A149" s="431" t="s">
        <v>290</v>
      </c>
      <c r="B149" s="377" t="s">
        <v>291</v>
      </c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>
        <f t="shared" si="29"/>
        <v>0</v>
      </c>
    </row>
    <row r="150" spans="1:15" hidden="1">
      <c r="A150" s="431" t="s">
        <v>565</v>
      </c>
      <c r="B150" s="377" t="s">
        <v>566</v>
      </c>
      <c r="C150" s="371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>
        <f t="shared" si="29"/>
        <v>0</v>
      </c>
    </row>
    <row r="151" spans="1:15" hidden="1">
      <c r="A151" s="423" t="s">
        <v>567</v>
      </c>
      <c r="B151" s="377" t="s">
        <v>568</v>
      </c>
      <c r="C151" s="371"/>
      <c r="D151" s="371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>
        <f t="shared" si="29"/>
        <v>0</v>
      </c>
    </row>
    <row r="152" spans="1:15">
      <c r="A152" s="424" t="s">
        <v>177</v>
      </c>
      <c r="B152" s="409" t="s">
        <v>178</v>
      </c>
      <c r="C152" s="369">
        <f>SUM(C146)</f>
        <v>0</v>
      </c>
      <c r="D152" s="369">
        <f t="shared" ref="D152:N152" si="33">SUM(D146)</f>
        <v>0</v>
      </c>
      <c r="E152" s="369">
        <f t="shared" si="33"/>
        <v>0</v>
      </c>
      <c r="F152" s="369">
        <f t="shared" si="33"/>
        <v>0</v>
      </c>
      <c r="G152" s="369">
        <f t="shared" si="33"/>
        <v>342417075</v>
      </c>
      <c r="H152" s="369">
        <f t="shared" si="33"/>
        <v>0</v>
      </c>
      <c r="I152" s="369">
        <f t="shared" si="33"/>
        <v>0</v>
      </c>
      <c r="J152" s="369">
        <f t="shared" si="33"/>
        <v>0</v>
      </c>
      <c r="K152" s="369">
        <f t="shared" si="33"/>
        <v>0</v>
      </c>
      <c r="L152" s="369">
        <f t="shared" si="33"/>
        <v>0</v>
      </c>
      <c r="M152" s="369">
        <f t="shared" si="33"/>
        <v>0</v>
      </c>
      <c r="N152" s="369">
        <f t="shared" si="33"/>
        <v>0</v>
      </c>
      <c r="O152" s="371">
        <f t="shared" si="29"/>
        <v>342417075</v>
      </c>
    </row>
    <row r="153" spans="1:15" hidden="1">
      <c r="A153" s="423" t="s">
        <v>569</v>
      </c>
      <c r="B153" s="377" t="s">
        <v>570</v>
      </c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>
        <f t="shared" si="29"/>
        <v>0</v>
      </c>
    </row>
    <row r="154" spans="1:15" hidden="1">
      <c r="A154" s="423" t="s">
        <v>571</v>
      </c>
      <c r="B154" s="377" t="s">
        <v>572</v>
      </c>
      <c r="C154" s="371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>
        <f t="shared" si="29"/>
        <v>0</v>
      </c>
    </row>
    <row r="155" spans="1:15" hidden="1">
      <c r="A155" s="431" t="s">
        <v>573</v>
      </c>
      <c r="B155" s="377" t="s">
        <v>574</v>
      </c>
      <c r="C155" s="371"/>
      <c r="D155" s="371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>
        <f t="shared" si="29"/>
        <v>0</v>
      </c>
    </row>
    <row r="156" spans="1:15" hidden="1">
      <c r="A156" s="431" t="s">
        <v>575</v>
      </c>
      <c r="B156" s="377" t="s">
        <v>576</v>
      </c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>
        <f t="shared" si="29"/>
        <v>0</v>
      </c>
    </row>
    <row r="157" spans="1:15" ht="15.75">
      <c r="A157" s="430" t="s">
        <v>179</v>
      </c>
      <c r="B157" s="274" t="s">
        <v>180</v>
      </c>
      <c r="C157" s="369">
        <f>SUM(C152)</f>
        <v>0</v>
      </c>
      <c r="D157" s="369">
        <f t="shared" ref="D157:N157" si="34">SUM(D152)</f>
        <v>0</v>
      </c>
      <c r="E157" s="369">
        <f t="shared" si="34"/>
        <v>0</v>
      </c>
      <c r="F157" s="369">
        <f t="shared" si="34"/>
        <v>0</v>
      </c>
      <c r="G157" s="369">
        <f t="shared" si="34"/>
        <v>342417075</v>
      </c>
      <c r="H157" s="369">
        <f t="shared" si="34"/>
        <v>0</v>
      </c>
      <c r="I157" s="369">
        <f t="shared" si="34"/>
        <v>0</v>
      </c>
      <c r="J157" s="369">
        <f t="shared" si="34"/>
        <v>0</v>
      </c>
      <c r="K157" s="369">
        <f t="shared" si="34"/>
        <v>0</v>
      </c>
      <c r="L157" s="369">
        <f t="shared" si="34"/>
        <v>0</v>
      </c>
      <c r="M157" s="369">
        <f t="shared" si="34"/>
        <v>0</v>
      </c>
      <c r="N157" s="369">
        <f t="shared" si="34"/>
        <v>0</v>
      </c>
      <c r="O157" s="371">
        <f t="shared" si="29"/>
        <v>342417075</v>
      </c>
    </row>
    <row r="158" spans="1:15" ht="15.75">
      <c r="A158" s="432" t="s">
        <v>23</v>
      </c>
      <c r="B158" s="280"/>
      <c r="C158" s="373">
        <f>SUM(C135+C157)</f>
        <v>17610957</v>
      </c>
      <c r="D158" s="373">
        <f t="shared" ref="D158:N158" si="35">SUM(D135+D157)</f>
        <v>17610957</v>
      </c>
      <c r="E158" s="373">
        <f t="shared" si="35"/>
        <v>19035957</v>
      </c>
      <c r="F158" s="373">
        <f t="shared" si="35"/>
        <v>17610957</v>
      </c>
      <c r="G158" s="373">
        <f t="shared" si="35"/>
        <v>366053873</v>
      </c>
      <c r="H158" s="373">
        <f t="shared" si="35"/>
        <v>21701035</v>
      </c>
      <c r="I158" s="373">
        <f t="shared" si="35"/>
        <v>17610957</v>
      </c>
      <c r="J158" s="373">
        <f t="shared" si="35"/>
        <v>35382003</v>
      </c>
      <c r="K158" s="373">
        <f t="shared" si="35"/>
        <v>249397740</v>
      </c>
      <c r="L158" s="373">
        <f t="shared" si="35"/>
        <v>20105774</v>
      </c>
      <c r="M158" s="373">
        <f t="shared" si="35"/>
        <v>151610957</v>
      </c>
      <c r="N158" s="373">
        <f t="shared" si="35"/>
        <v>17610954</v>
      </c>
      <c r="O158" s="371">
        <f t="shared" si="29"/>
        <v>951342121</v>
      </c>
    </row>
    <row r="159" spans="1:15">
      <c r="B159" s="403"/>
      <c r="C159" s="403"/>
      <c r="D159" s="403"/>
      <c r="E159" s="403"/>
      <c r="F159" s="403"/>
      <c r="G159" s="403"/>
      <c r="H159" s="403"/>
      <c r="I159" s="403"/>
      <c r="J159" s="403"/>
      <c r="K159" s="403"/>
      <c r="L159" s="403"/>
      <c r="M159" s="403"/>
      <c r="N159" s="403"/>
      <c r="O159" s="403"/>
    </row>
    <row r="160" spans="1:15">
      <c r="A160" s="523">
        <v>2</v>
      </c>
      <c r="B160" s="523"/>
      <c r="C160" s="523"/>
      <c r="D160" s="523"/>
      <c r="E160" s="523"/>
      <c r="F160" s="523"/>
      <c r="G160" s="523"/>
      <c r="H160" s="523"/>
      <c r="I160" s="523"/>
      <c r="J160" s="523"/>
      <c r="K160" s="523"/>
      <c r="L160" s="523"/>
      <c r="M160" s="523"/>
      <c r="N160" s="523"/>
      <c r="O160" s="523"/>
    </row>
    <row r="161" spans="1:15">
      <c r="B161" s="403"/>
      <c r="C161" s="403"/>
      <c r="D161" s="403"/>
      <c r="E161" s="403"/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</row>
    <row r="162" spans="1:15"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</row>
    <row r="163" spans="1:15">
      <c r="B163" s="403"/>
      <c r="C163" s="403"/>
      <c r="D163" s="403"/>
      <c r="E163" s="403"/>
      <c r="F163" s="403"/>
      <c r="G163" s="403"/>
      <c r="H163" s="403"/>
      <c r="I163" s="403"/>
      <c r="J163" s="403"/>
      <c r="K163" s="403"/>
      <c r="L163" s="403"/>
      <c r="M163" s="403"/>
      <c r="N163" s="403"/>
      <c r="O163" s="403"/>
    </row>
    <row r="164" spans="1:15"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</row>
    <row r="165" spans="1:15">
      <c r="B165" s="403"/>
      <c r="C165" s="403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403"/>
    </row>
    <row r="166" spans="1:15">
      <c r="B166" s="403"/>
      <c r="C166" s="403"/>
      <c r="D166" s="403"/>
      <c r="E166" s="403"/>
      <c r="F166" s="403"/>
      <c r="G166" s="403"/>
      <c r="H166" s="403"/>
      <c r="I166" s="403"/>
      <c r="J166" s="403"/>
      <c r="K166" s="403"/>
      <c r="L166" s="403"/>
      <c r="M166" s="403"/>
      <c r="N166" s="403"/>
      <c r="O166" s="403"/>
    </row>
    <row r="167" spans="1:15">
      <c r="B167" s="403"/>
      <c r="C167" s="403"/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</row>
    <row r="168" spans="1:15">
      <c r="B168" s="403"/>
      <c r="C168" s="403"/>
      <c r="D168" s="403"/>
      <c r="E168" s="403"/>
      <c r="F168" s="403"/>
      <c r="G168" s="403"/>
      <c r="H168" s="403"/>
      <c r="I168" s="403"/>
      <c r="J168" s="403"/>
      <c r="K168" s="403"/>
      <c r="L168" s="403"/>
      <c r="M168" s="403"/>
      <c r="N168" s="403"/>
      <c r="O168" s="403"/>
    </row>
    <row r="169" spans="1:15">
      <c r="B169" s="403"/>
      <c r="C169" s="403"/>
      <c r="D169" s="403"/>
      <c r="E169" s="403"/>
      <c r="F169" s="403"/>
      <c r="G169" s="403"/>
      <c r="H169" s="403"/>
      <c r="I169" s="403"/>
      <c r="J169" s="403"/>
      <c r="K169" s="403"/>
      <c r="L169" s="403"/>
      <c r="M169" s="403"/>
      <c r="N169" s="403"/>
      <c r="O169" s="403"/>
    </row>
    <row r="170" spans="1:15">
      <c r="B170" s="403"/>
      <c r="C170" s="403"/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N170" s="403"/>
      <c r="O170" s="403"/>
    </row>
    <row r="171" spans="1:15"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</row>
    <row r="173" spans="1:15">
      <c r="A173" s="254" t="s">
        <v>302</v>
      </c>
    </row>
  </sheetData>
  <mergeCells count="4">
    <mergeCell ref="A1:O1"/>
    <mergeCell ref="A2:O2"/>
    <mergeCell ref="A3:O3"/>
    <mergeCell ref="A160:O16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H10" sqref="H10:H28"/>
    </sheetView>
  </sheetViews>
  <sheetFormatPr defaultRowHeight="15"/>
  <cols>
    <col min="1" max="1" width="56.7109375" style="1" bestFit="1" customWidth="1"/>
    <col min="2" max="2" width="12.42578125" style="1" bestFit="1" customWidth="1"/>
    <col min="3" max="3" width="14.140625" style="1" customWidth="1"/>
    <col min="4" max="4" width="14.85546875" style="1" customWidth="1"/>
    <col min="5" max="5" width="16.42578125" style="1" customWidth="1"/>
    <col min="6" max="6" width="13.5703125" style="1" customWidth="1"/>
    <col min="7" max="7" width="15.7109375" style="1" customWidth="1"/>
    <col min="8" max="8" width="16.5703125" style="17" customWidth="1"/>
    <col min="9" max="16384" width="9.140625" style="1"/>
  </cols>
  <sheetData>
    <row r="1" spans="1:8">
      <c r="A1" s="442" t="s">
        <v>0</v>
      </c>
      <c r="B1" s="442"/>
      <c r="C1" s="443"/>
    </row>
    <row r="2" spans="1:8">
      <c r="A2" s="454"/>
      <c r="B2" s="454"/>
    </row>
    <row r="3" spans="1:8" ht="15.75">
      <c r="A3" s="444" t="s">
        <v>1</v>
      </c>
      <c r="B3" s="444"/>
      <c r="C3" s="443"/>
    </row>
    <row r="4" spans="1:8" ht="15.75">
      <c r="A4" s="445" t="s">
        <v>2</v>
      </c>
      <c r="B4" s="445"/>
      <c r="C4" s="443"/>
    </row>
    <row r="6" spans="1:8">
      <c r="D6" s="1" t="s">
        <v>26</v>
      </c>
      <c r="E6" s="1" t="s">
        <v>27</v>
      </c>
      <c r="F6" s="1" t="s">
        <v>28</v>
      </c>
    </row>
    <row r="7" spans="1:8" ht="15.75" thickBot="1"/>
    <row r="8" spans="1:8" ht="15" customHeight="1">
      <c r="A8" s="448" t="s">
        <v>3</v>
      </c>
      <c r="B8" s="450" t="s">
        <v>4</v>
      </c>
      <c r="C8" s="459" t="s">
        <v>24</v>
      </c>
      <c r="D8" s="457" t="s">
        <v>25</v>
      </c>
      <c r="E8" s="457" t="s">
        <v>25</v>
      </c>
      <c r="F8" s="457" t="s">
        <v>25</v>
      </c>
      <c r="G8" s="455" t="s">
        <v>29</v>
      </c>
      <c r="H8" s="456" t="s">
        <v>29</v>
      </c>
    </row>
    <row r="9" spans="1:8" ht="15.75" thickBot="1">
      <c r="A9" s="449"/>
      <c r="B9" s="451"/>
      <c r="C9" s="460"/>
      <c r="D9" s="458"/>
      <c r="E9" s="458"/>
      <c r="F9" s="458"/>
      <c r="G9" s="455"/>
      <c r="H9" s="456"/>
    </row>
    <row r="10" spans="1:8">
      <c r="A10" s="3" t="s">
        <v>5</v>
      </c>
      <c r="B10" s="4">
        <v>117498110</v>
      </c>
      <c r="C10" s="5">
        <v>118084701</v>
      </c>
      <c r="D10" s="5">
        <v>36903993</v>
      </c>
      <c r="E10" s="5">
        <v>40824596</v>
      </c>
      <c r="F10" s="5">
        <v>41211983</v>
      </c>
      <c r="G10" s="17">
        <f>SUM(D10:F10)</f>
        <v>118940572</v>
      </c>
      <c r="H10" s="18">
        <v>118564072</v>
      </c>
    </row>
    <row r="11" spans="1:8">
      <c r="A11" s="6" t="s">
        <v>6</v>
      </c>
      <c r="B11" s="7">
        <v>18603865</v>
      </c>
      <c r="C11" s="8">
        <v>18540483</v>
      </c>
      <c r="D11" s="8">
        <v>6070520</v>
      </c>
      <c r="E11" s="8">
        <v>6303533</v>
      </c>
      <c r="F11" s="8">
        <v>6248320</v>
      </c>
      <c r="G11" s="17">
        <f t="shared" ref="G11:G28" si="0">SUM(D11:F11)</f>
        <v>18622373</v>
      </c>
      <c r="H11" s="18">
        <v>18622373</v>
      </c>
    </row>
    <row r="12" spans="1:8">
      <c r="A12" s="6" t="s">
        <v>7</v>
      </c>
      <c r="B12" s="7">
        <v>124040074</v>
      </c>
      <c r="C12" s="8">
        <v>128117795</v>
      </c>
      <c r="D12" s="8">
        <v>123936946</v>
      </c>
      <c r="E12" s="8">
        <v>4960000</v>
      </c>
      <c r="F12" s="8">
        <v>6736000</v>
      </c>
      <c r="G12" s="17">
        <f t="shared" si="0"/>
        <v>135632946</v>
      </c>
      <c r="H12" s="18">
        <v>135632946</v>
      </c>
    </row>
    <row r="13" spans="1:8">
      <c r="A13" s="6" t="s">
        <v>8</v>
      </c>
      <c r="B13" s="7">
        <v>3450000</v>
      </c>
      <c r="C13" s="8">
        <v>3450000</v>
      </c>
      <c r="D13" s="8">
        <v>3950000</v>
      </c>
      <c r="E13" s="8"/>
      <c r="F13" s="8"/>
      <c r="G13" s="17">
        <f t="shared" si="0"/>
        <v>3950000</v>
      </c>
      <c r="H13" s="18">
        <v>3950000</v>
      </c>
    </row>
    <row r="14" spans="1:8">
      <c r="A14" s="6" t="s">
        <v>9</v>
      </c>
      <c r="B14" s="7">
        <v>167850209</v>
      </c>
      <c r="C14" s="8">
        <v>174996275</v>
      </c>
      <c r="D14" s="8">
        <v>324603846</v>
      </c>
      <c r="E14" s="8"/>
      <c r="F14" s="8"/>
      <c r="G14" s="17">
        <f t="shared" si="0"/>
        <v>324603846</v>
      </c>
      <c r="H14" s="18">
        <v>324603846</v>
      </c>
    </row>
    <row r="15" spans="1:8">
      <c r="A15" s="6" t="s">
        <v>10</v>
      </c>
      <c r="B15" s="7">
        <v>364675749</v>
      </c>
      <c r="C15" s="8">
        <v>359001259</v>
      </c>
      <c r="D15" s="8">
        <v>301651258</v>
      </c>
      <c r="E15" s="8"/>
      <c r="F15" s="8"/>
      <c r="G15" s="17">
        <f t="shared" si="0"/>
        <v>301651258</v>
      </c>
      <c r="H15" s="18">
        <v>301651258</v>
      </c>
    </row>
    <row r="16" spans="1:8">
      <c r="A16" s="6" t="s">
        <v>11</v>
      </c>
      <c r="B16" s="7">
        <v>36830000</v>
      </c>
      <c r="C16" s="8">
        <v>36830000</v>
      </c>
      <c r="D16" s="8">
        <v>36830000</v>
      </c>
      <c r="E16" s="8"/>
      <c r="F16" s="8"/>
      <c r="G16" s="17">
        <f t="shared" si="0"/>
        <v>36830000</v>
      </c>
      <c r="H16" s="18">
        <v>36830000</v>
      </c>
    </row>
    <row r="17" spans="1:11">
      <c r="A17" s="6" t="s">
        <v>12</v>
      </c>
      <c r="B17" s="7">
        <v>3000000</v>
      </c>
      <c r="C17" s="8">
        <v>4500000</v>
      </c>
      <c r="D17" s="8">
        <v>4500000</v>
      </c>
      <c r="E17" s="8"/>
      <c r="F17" s="8"/>
      <c r="G17" s="17">
        <f t="shared" si="0"/>
        <v>4500000</v>
      </c>
      <c r="H17" s="18">
        <v>4500000</v>
      </c>
    </row>
    <row r="18" spans="1:11">
      <c r="A18" s="9" t="s">
        <v>13</v>
      </c>
      <c r="B18" s="7">
        <v>835948007</v>
      </c>
      <c r="C18" s="8">
        <v>843520513</v>
      </c>
      <c r="D18" s="8">
        <f>SUM(D10:D17)</f>
        <v>838446563</v>
      </c>
      <c r="E18" s="8"/>
      <c r="F18" s="8"/>
      <c r="G18" s="17">
        <f t="shared" si="0"/>
        <v>838446563</v>
      </c>
      <c r="H18" s="18">
        <v>838446563</v>
      </c>
    </row>
    <row r="19" spans="1:11">
      <c r="A19" s="9" t="s">
        <v>14</v>
      </c>
      <c r="B19" s="7">
        <v>6371126</v>
      </c>
      <c r="C19" s="8">
        <v>6611126</v>
      </c>
      <c r="D19" s="8">
        <v>6611126</v>
      </c>
      <c r="E19" s="8"/>
      <c r="F19" s="8"/>
      <c r="G19" s="17">
        <f t="shared" si="0"/>
        <v>6611126</v>
      </c>
      <c r="H19" s="18">
        <v>6611126</v>
      </c>
    </row>
    <row r="20" spans="1:11">
      <c r="A20" s="10" t="s">
        <v>15</v>
      </c>
      <c r="B20" s="11">
        <v>842319133</v>
      </c>
      <c r="C20" s="8">
        <v>850131639</v>
      </c>
      <c r="D20" s="8">
        <f>SUM(D18:D19)</f>
        <v>845057689</v>
      </c>
      <c r="E20" s="8">
        <f>SUM(E10:E19)</f>
        <v>52088129</v>
      </c>
      <c r="F20" s="8">
        <f>SUM(F10:F19)</f>
        <v>54196303</v>
      </c>
      <c r="G20" s="17">
        <f t="shared" si="0"/>
        <v>951342121</v>
      </c>
      <c r="H20" s="83">
        <v>951342121</v>
      </c>
      <c r="I20" s="12"/>
      <c r="J20" s="12"/>
      <c r="K20" s="12"/>
    </row>
    <row r="21" spans="1:11">
      <c r="A21" s="6" t="s">
        <v>16</v>
      </c>
      <c r="B21" s="7">
        <v>176671721</v>
      </c>
      <c r="C21" s="8">
        <v>184239338</v>
      </c>
      <c r="D21" s="8">
        <v>200185824</v>
      </c>
      <c r="E21" s="8"/>
      <c r="F21" s="8"/>
      <c r="G21" s="17">
        <f t="shared" si="0"/>
        <v>200185824</v>
      </c>
      <c r="H21" s="18">
        <v>200185824</v>
      </c>
    </row>
    <row r="22" spans="1:11">
      <c r="A22" s="6" t="s">
        <v>17</v>
      </c>
      <c r="B22" s="7">
        <v>0</v>
      </c>
      <c r="C22" s="8">
        <v>0</v>
      </c>
      <c r="D22" s="8">
        <v>4263996</v>
      </c>
      <c r="E22" s="8"/>
      <c r="F22" s="8"/>
      <c r="G22" s="17">
        <f t="shared" si="0"/>
        <v>4263996</v>
      </c>
      <c r="H22" s="18">
        <v>4263996</v>
      </c>
    </row>
    <row r="23" spans="1:11">
      <c r="A23" s="6" t="s">
        <v>18</v>
      </c>
      <c r="B23" s="7">
        <v>228947787</v>
      </c>
      <c r="C23" s="8">
        <v>228947787</v>
      </c>
      <c r="D23" s="8">
        <v>362947787</v>
      </c>
      <c r="E23" s="8"/>
      <c r="F23" s="8"/>
      <c r="G23" s="17">
        <f t="shared" si="0"/>
        <v>362947787</v>
      </c>
      <c r="H23" s="18">
        <v>362947787</v>
      </c>
    </row>
    <row r="24" spans="1:11">
      <c r="A24" s="6" t="s">
        <v>19</v>
      </c>
      <c r="B24" s="7">
        <v>52282550</v>
      </c>
      <c r="C24" s="8">
        <v>52527439</v>
      </c>
      <c r="D24" s="8">
        <v>41527439</v>
      </c>
      <c r="E24" s="8"/>
      <c r="F24" s="8"/>
      <c r="G24" s="17">
        <f t="shared" si="0"/>
        <v>41527439</v>
      </c>
      <c r="H24" s="18">
        <v>41527439</v>
      </c>
    </row>
    <row r="25" spans="1:11">
      <c r="A25" s="6" t="s">
        <v>20</v>
      </c>
      <c r="B25" s="7">
        <v>42000000</v>
      </c>
      <c r="C25" s="8">
        <v>42000000</v>
      </c>
      <c r="D25" s="8">
        <v>0</v>
      </c>
      <c r="E25" s="8"/>
      <c r="F25" s="8"/>
      <c r="G25" s="17">
        <f t="shared" si="0"/>
        <v>0</v>
      </c>
      <c r="H25" s="18">
        <v>0</v>
      </c>
      <c r="K25" s="13"/>
    </row>
    <row r="26" spans="1:11">
      <c r="A26" s="9" t="s">
        <v>21</v>
      </c>
      <c r="B26" s="7">
        <v>499902058</v>
      </c>
      <c r="C26" s="8">
        <v>507714564</v>
      </c>
      <c r="D26" s="8">
        <f>SUM(D21:D25)</f>
        <v>608925046</v>
      </c>
      <c r="E26" s="8"/>
      <c r="F26" s="8"/>
      <c r="G26" s="17">
        <f t="shared" si="0"/>
        <v>608925046</v>
      </c>
      <c r="H26" s="84">
        <v>608925046</v>
      </c>
      <c r="I26" s="2"/>
      <c r="J26" s="2"/>
      <c r="K26" s="2"/>
    </row>
    <row r="27" spans="1:11">
      <c r="A27" s="9" t="s">
        <v>22</v>
      </c>
      <c r="B27" s="7">
        <v>342417075</v>
      </c>
      <c r="C27" s="8">
        <v>342417075</v>
      </c>
      <c r="D27" s="8">
        <v>334498154</v>
      </c>
      <c r="E27" s="8">
        <v>6402647</v>
      </c>
      <c r="F27" s="8">
        <v>1516274</v>
      </c>
      <c r="G27" s="17">
        <f t="shared" si="0"/>
        <v>342417075</v>
      </c>
      <c r="H27" s="18">
        <v>342417075</v>
      </c>
    </row>
    <row r="28" spans="1:11" ht="15.75" thickBot="1">
      <c r="A28" s="10" t="s">
        <v>23</v>
      </c>
      <c r="B28" s="14">
        <v>842319133</v>
      </c>
      <c r="C28" s="15">
        <v>850131639</v>
      </c>
      <c r="D28" s="15">
        <f>SUM(D26:D27)</f>
        <v>943423200</v>
      </c>
      <c r="E28" s="15">
        <f>SUM(E21:E27)</f>
        <v>6402647</v>
      </c>
      <c r="F28" s="15">
        <f>SUM(F21:F27)</f>
        <v>1516274</v>
      </c>
      <c r="G28" s="17">
        <f t="shared" si="0"/>
        <v>951342121</v>
      </c>
      <c r="H28" s="85">
        <v>951342121</v>
      </c>
      <c r="I28" s="12"/>
      <c r="J28" s="12"/>
      <c r="K28" s="12"/>
    </row>
  </sheetData>
  <mergeCells count="12">
    <mergeCell ref="A1:C1"/>
    <mergeCell ref="A2:B2"/>
    <mergeCell ref="A3:C3"/>
    <mergeCell ref="A4:C4"/>
    <mergeCell ref="A8:A9"/>
    <mergeCell ref="B8:B9"/>
    <mergeCell ref="C8:C9"/>
    <mergeCell ref="G8:G9"/>
    <mergeCell ref="H8:H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P9" sqref="P9"/>
    </sheetView>
  </sheetViews>
  <sheetFormatPr defaultRowHeight="15"/>
  <cols>
    <col min="1" max="1" width="62.28515625" style="23" customWidth="1"/>
    <col min="2" max="2" width="7.140625" style="23" bestFit="1" customWidth="1"/>
    <col min="3" max="3" width="16.42578125" style="93" customWidth="1"/>
    <col min="4" max="4" width="8" style="93" bestFit="1" customWidth="1"/>
    <col min="5" max="5" width="14.28515625" style="93" bestFit="1" customWidth="1"/>
    <col min="6" max="6" width="16.5703125" style="93" customWidth="1"/>
    <col min="7" max="7" width="17.140625" style="23" bestFit="1" customWidth="1"/>
    <col min="8" max="8" width="8" style="23" bestFit="1" customWidth="1"/>
    <col min="9" max="9" width="14" style="23" customWidth="1"/>
    <col min="10" max="10" width="16.5703125" style="23" bestFit="1" customWidth="1"/>
    <col min="11" max="11" width="13" style="91" bestFit="1" customWidth="1"/>
    <col min="12" max="12" width="10.140625" style="91" bestFit="1" customWidth="1"/>
    <col min="13" max="13" width="13" style="91" customWidth="1"/>
    <col min="14" max="15" width="13" style="91" bestFit="1" customWidth="1"/>
    <col min="16" max="250" width="9.140625" style="23"/>
    <col min="251" max="251" width="92.5703125" style="23" customWidth="1"/>
    <col min="252" max="252" width="9.140625" style="23"/>
    <col min="253" max="253" width="15.42578125" style="23" customWidth="1"/>
    <col min="254" max="254" width="14.140625" style="23" customWidth="1"/>
    <col min="255" max="255" width="14" style="23" customWidth="1"/>
    <col min="256" max="256" width="14.85546875" style="23" customWidth="1"/>
    <col min="257" max="258" width="0" style="23" hidden="1" customWidth="1"/>
    <col min="259" max="259" width="14.5703125" style="23" bestFit="1" customWidth="1"/>
    <col min="260" max="506" width="9.140625" style="23"/>
    <col min="507" max="507" width="92.5703125" style="23" customWidth="1"/>
    <col min="508" max="508" width="9.140625" style="23"/>
    <col min="509" max="509" width="15.42578125" style="23" customWidth="1"/>
    <col min="510" max="510" width="14.140625" style="23" customWidth="1"/>
    <col min="511" max="511" width="14" style="23" customWidth="1"/>
    <col min="512" max="512" width="14.85546875" style="23" customWidth="1"/>
    <col min="513" max="514" width="0" style="23" hidden="1" customWidth="1"/>
    <col min="515" max="515" width="14.5703125" style="23" bestFit="1" customWidth="1"/>
    <col min="516" max="762" width="9.140625" style="23"/>
    <col min="763" max="763" width="92.5703125" style="23" customWidth="1"/>
    <col min="764" max="764" width="9.140625" style="23"/>
    <col min="765" max="765" width="15.42578125" style="23" customWidth="1"/>
    <col min="766" max="766" width="14.140625" style="23" customWidth="1"/>
    <col min="767" max="767" width="14" style="23" customWidth="1"/>
    <col min="768" max="768" width="14.85546875" style="23" customWidth="1"/>
    <col min="769" max="770" width="0" style="23" hidden="1" customWidth="1"/>
    <col min="771" max="771" width="14.5703125" style="23" bestFit="1" customWidth="1"/>
    <col min="772" max="1018" width="9.140625" style="23"/>
    <col min="1019" max="1019" width="92.5703125" style="23" customWidth="1"/>
    <col min="1020" max="1020" width="9.140625" style="23"/>
    <col min="1021" max="1021" width="15.42578125" style="23" customWidth="1"/>
    <col min="1022" max="1022" width="14.140625" style="23" customWidth="1"/>
    <col min="1023" max="1023" width="14" style="23" customWidth="1"/>
    <col min="1024" max="1024" width="14.85546875" style="23" customWidth="1"/>
    <col min="1025" max="1026" width="0" style="23" hidden="1" customWidth="1"/>
    <col min="1027" max="1027" width="14.5703125" style="23" bestFit="1" customWidth="1"/>
    <col min="1028" max="1274" width="9.140625" style="23"/>
    <col min="1275" max="1275" width="92.5703125" style="23" customWidth="1"/>
    <col min="1276" max="1276" width="9.140625" style="23"/>
    <col min="1277" max="1277" width="15.42578125" style="23" customWidth="1"/>
    <col min="1278" max="1278" width="14.140625" style="23" customWidth="1"/>
    <col min="1279" max="1279" width="14" style="23" customWidth="1"/>
    <col min="1280" max="1280" width="14.85546875" style="23" customWidth="1"/>
    <col min="1281" max="1282" width="0" style="23" hidden="1" customWidth="1"/>
    <col min="1283" max="1283" width="14.5703125" style="23" bestFit="1" customWidth="1"/>
    <col min="1284" max="1530" width="9.140625" style="23"/>
    <col min="1531" max="1531" width="92.5703125" style="23" customWidth="1"/>
    <col min="1532" max="1532" width="9.140625" style="23"/>
    <col min="1533" max="1533" width="15.42578125" style="23" customWidth="1"/>
    <col min="1534" max="1534" width="14.140625" style="23" customWidth="1"/>
    <col min="1535" max="1535" width="14" style="23" customWidth="1"/>
    <col min="1536" max="1536" width="14.85546875" style="23" customWidth="1"/>
    <col min="1537" max="1538" width="0" style="23" hidden="1" customWidth="1"/>
    <col min="1539" max="1539" width="14.5703125" style="23" bestFit="1" customWidth="1"/>
    <col min="1540" max="1786" width="9.140625" style="23"/>
    <col min="1787" max="1787" width="92.5703125" style="23" customWidth="1"/>
    <col min="1788" max="1788" width="9.140625" style="23"/>
    <col min="1789" max="1789" width="15.42578125" style="23" customWidth="1"/>
    <col min="1790" max="1790" width="14.140625" style="23" customWidth="1"/>
    <col min="1791" max="1791" width="14" style="23" customWidth="1"/>
    <col min="1792" max="1792" width="14.85546875" style="23" customWidth="1"/>
    <col min="1793" max="1794" width="0" style="23" hidden="1" customWidth="1"/>
    <col min="1795" max="1795" width="14.5703125" style="23" bestFit="1" customWidth="1"/>
    <col min="1796" max="2042" width="9.140625" style="23"/>
    <col min="2043" max="2043" width="92.5703125" style="23" customWidth="1"/>
    <col min="2044" max="2044" width="9.140625" style="23"/>
    <col min="2045" max="2045" width="15.42578125" style="23" customWidth="1"/>
    <col min="2046" max="2046" width="14.140625" style="23" customWidth="1"/>
    <col min="2047" max="2047" width="14" style="23" customWidth="1"/>
    <col min="2048" max="2048" width="14.85546875" style="23" customWidth="1"/>
    <col min="2049" max="2050" width="0" style="23" hidden="1" customWidth="1"/>
    <col min="2051" max="2051" width="14.5703125" style="23" bestFit="1" customWidth="1"/>
    <col min="2052" max="2298" width="9.140625" style="23"/>
    <col min="2299" max="2299" width="92.5703125" style="23" customWidth="1"/>
    <col min="2300" max="2300" width="9.140625" style="23"/>
    <col min="2301" max="2301" width="15.42578125" style="23" customWidth="1"/>
    <col min="2302" max="2302" width="14.140625" style="23" customWidth="1"/>
    <col min="2303" max="2303" width="14" style="23" customWidth="1"/>
    <col min="2304" max="2304" width="14.85546875" style="23" customWidth="1"/>
    <col min="2305" max="2306" width="0" style="23" hidden="1" customWidth="1"/>
    <col min="2307" max="2307" width="14.5703125" style="23" bestFit="1" customWidth="1"/>
    <col min="2308" max="2554" width="9.140625" style="23"/>
    <col min="2555" max="2555" width="92.5703125" style="23" customWidth="1"/>
    <col min="2556" max="2556" width="9.140625" style="23"/>
    <col min="2557" max="2557" width="15.42578125" style="23" customWidth="1"/>
    <col min="2558" max="2558" width="14.140625" style="23" customWidth="1"/>
    <col min="2559" max="2559" width="14" style="23" customWidth="1"/>
    <col min="2560" max="2560" width="14.85546875" style="23" customWidth="1"/>
    <col min="2561" max="2562" width="0" style="23" hidden="1" customWidth="1"/>
    <col min="2563" max="2563" width="14.5703125" style="23" bestFit="1" customWidth="1"/>
    <col min="2564" max="2810" width="9.140625" style="23"/>
    <col min="2811" max="2811" width="92.5703125" style="23" customWidth="1"/>
    <col min="2812" max="2812" width="9.140625" style="23"/>
    <col min="2813" max="2813" width="15.42578125" style="23" customWidth="1"/>
    <col min="2814" max="2814" width="14.140625" style="23" customWidth="1"/>
    <col min="2815" max="2815" width="14" style="23" customWidth="1"/>
    <col min="2816" max="2816" width="14.85546875" style="23" customWidth="1"/>
    <col min="2817" max="2818" width="0" style="23" hidden="1" customWidth="1"/>
    <col min="2819" max="2819" width="14.5703125" style="23" bestFit="1" customWidth="1"/>
    <col min="2820" max="3066" width="9.140625" style="23"/>
    <col min="3067" max="3067" width="92.5703125" style="23" customWidth="1"/>
    <col min="3068" max="3068" width="9.140625" style="23"/>
    <col min="3069" max="3069" width="15.42578125" style="23" customWidth="1"/>
    <col min="3070" max="3070" width="14.140625" style="23" customWidth="1"/>
    <col min="3071" max="3071" width="14" style="23" customWidth="1"/>
    <col min="3072" max="3072" width="14.85546875" style="23" customWidth="1"/>
    <col min="3073" max="3074" width="0" style="23" hidden="1" customWidth="1"/>
    <col min="3075" max="3075" width="14.5703125" style="23" bestFit="1" customWidth="1"/>
    <col min="3076" max="3322" width="9.140625" style="23"/>
    <col min="3323" max="3323" width="92.5703125" style="23" customWidth="1"/>
    <col min="3324" max="3324" width="9.140625" style="23"/>
    <col min="3325" max="3325" width="15.42578125" style="23" customWidth="1"/>
    <col min="3326" max="3326" width="14.140625" style="23" customWidth="1"/>
    <col min="3327" max="3327" width="14" style="23" customWidth="1"/>
    <col min="3328" max="3328" width="14.85546875" style="23" customWidth="1"/>
    <col min="3329" max="3330" width="0" style="23" hidden="1" customWidth="1"/>
    <col min="3331" max="3331" width="14.5703125" style="23" bestFit="1" customWidth="1"/>
    <col min="3332" max="3578" width="9.140625" style="23"/>
    <col min="3579" max="3579" width="92.5703125" style="23" customWidth="1"/>
    <col min="3580" max="3580" width="9.140625" style="23"/>
    <col min="3581" max="3581" width="15.42578125" style="23" customWidth="1"/>
    <col min="3582" max="3582" width="14.140625" style="23" customWidth="1"/>
    <col min="3583" max="3583" width="14" style="23" customWidth="1"/>
    <col min="3584" max="3584" width="14.85546875" style="23" customWidth="1"/>
    <col min="3585" max="3586" width="0" style="23" hidden="1" customWidth="1"/>
    <col min="3587" max="3587" width="14.5703125" style="23" bestFit="1" customWidth="1"/>
    <col min="3588" max="3834" width="9.140625" style="23"/>
    <col min="3835" max="3835" width="92.5703125" style="23" customWidth="1"/>
    <col min="3836" max="3836" width="9.140625" style="23"/>
    <col min="3837" max="3837" width="15.42578125" style="23" customWidth="1"/>
    <col min="3838" max="3838" width="14.140625" style="23" customWidth="1"/>
    <col min="3839" max="3839" width="14" style="23" customWidth="1"/>
    <col min="3840" max="3840" width="14.85546875" style="23" customWidth="1"/>
    <col min="3841" max="3842" width="0" style="23" hidden="1" customWidth="1"/>
    <col min="3843" max="3843" width="14.5703125" style="23" bestFit="1" customWidth="1"/>
    <col min="3844" max="4090" width="9.140625" style="23"/>
    <col min="4091" max="4091" width="92.5703125" style="23" customWidth="1"/>
    <col min="4092" max="4092" width="9.140625" style="23"/>
    <col min="4093" max="4093" width="15.42578125" style="23" customWidth="1"/>
    <col min="4094" max="4094" width="14.140625" style="23" customWidth="1"/>
    <col min="4095" max="4095" width="14" style="23" customWidth="1"/>
    <col min="4096" max="4096" width="14.85546875" style="23" customWidth="1"/>
    <col min="4097" max="4098" width="0" style="23" hidden="1" customWidth="1"/>
    <col min="4099" max="4099" width="14.5703125" style="23" bestFit="1" customWidth="1"/>
    <col min="4100" max="4346" width="9.140625" style="23"/>
    <col min="4347" max="4347" width="92.5703125" style="23" customWidth="1"/>
    <col min="4348" max="4348" width="9.140625" style="23"/>
    <col min="4349" max="4349" width="15.42578125" style="23" customWidth="1"/>
    <col min="4350" max="4350" width="14.140625" style="23" customWidth="1"/>
    <col min="4351" max="4351" width="14" style="23" customWidth="1"/>
    <col min="4352" max="4352" width="14.85546875" style="23" customWidth="1"/>
    <col min="4353" max="4354" width="0" style="23" hidden="1" customWidth="1"/>
    <col min="4355" max="4355" width="14.5703125" style="23" bestFit="1" customWidth="1"/>
    <col min="4356" max="4602" width="9.140625" style="23"/>
    <col min="4603" max="4603" width="92.5703125" style="23" customWidth="1"/>
    <col min="4604" max="4604" width="9.140625" style="23"/>
    <col min="4605" max="4605" width="15.42578125" style="23" customWidth="1"/>
    <col min="4606" max="4606" width="14.140625" style="23" customWidth="1"/>
    <col min="4607" max="4607" width="14" style="23" customWidth="1"/>
    <col min="4608" max="4608" width="14.85546875" style="23" customWidth="1"/>
    <col min="4609" max="4610" width="0" style="23" hidden="1" customWidth="1"/>
    <col min="4611" max="4611" width="14.5703125" style="23" bestFit="1" customWidth="1"/>
    <col min="4612" max="4858" width="9.140625" style="23"/>
    <col min="4859" max="4859" width="92.5703125" style="23" customWidth="1"/>
    <col min="4860" max="4860" width="9.140625" style="23"/>
    <col min="4861" max="4861" width="15.42578125" style="23" customWidth="1"/>
    <col min="4862" max="4862" width="14.140625" style="23" customWidth="1"/>
    <col min="4863" max="4863" width="14" style="23" customWidth="1"/>
    <col min="4864" max="4864" width="14.85546875" style="23" customWidth="1"/>
    <col min="4865" max="4866" width="0" style="23" hidden="1" customWidth="1"/>
    <col min="4867" max="4867" width="14.5703125" style="23" bestFit="1" customWidth="1"/>
    <col min="4868" max="5114" width="9.140625" style="23"/>
    <col min="5115" max="5115" width="92.5703125" style="23" customWidth="1"/>
    <col min="5116" max="5116" width="9.140625" style="23"/>
    <col min="5117" max="5117" width="15.42578125" style="23" customWidth="1"/>
    <col min="5118" max="5118" width="14.140625" style="23" customWidth="1"/>
    <col min="5119" max="5119" width="14" style="23" customWidth="1"/>
    <col min="5120" max="5120" width="14.85546875" style="23" customWidth="1"/>
    <col min="5121" max="5122" width="0" style="23" hidden="1" customWidth="1"/>
    <col min="5123" max="5123" width="14.5703125" style="23" bestFit="1" customWidth="1"/>
    <col min="5124" max="5370" width="9.140625" style="23"/>
    <col min="5371" max="5371" width="92.5703125" style="23" customWidth="1"/>
    <col min="5372" max="5372" width="9.140625" style="23"/>
    <col min="5373" max="5373" width="15.42578125" style="23" customWidth="1"/>
    <col min="5374" max="5374" width="14.140625" style="23" customWidth="1"/>
    <col min="5375" max="5375" width="14" style="23" customWidth="1"/>
    <col min="5376" max="5376" width="14.85546875" style="23" customWidth="1"/>
    <col min="5377" max="5378" width="0" style="23" hidden="1" customWidth="1"/>
    <col min="5379" max="5379" width="14.5703125" style="23" bestFit="1" customWidth="1"/>
    <col min="5380" max="5626" width="9.140625" style="23"/>
    <col min="5627" max="5627" width="92.5703125" style="23" customWidth="1"/>
    <col min="5628" max="5628" width="9.140625" style="23"/>
    <col min="5629" max="5629" width="15.42578125" style="23" customWidth="1"/>
    <col min="5630" max="5630" width="14.140625" style="23" customWidth="1"/>
    <col min="5631" max="5631" width="14" style="23" customWidth="1"/>
    <col min="5632" max="5632" width="14.85546875" style="23" customWidth="1"/>
    <col min="5633" max="5634" width="0" style="23" hidden="1" customWidth="1"/>
    <col min="5635" max="5635" width="14.5703125" style="23" bestFit="1" customWidth="1"/>
    <col min="5636" max="5882" width="9.140625" style="23"/>
    <col min="5883" max="5883" width="92.5703125" style="23" customWidth="1"/>
    <col min="5884" max="5884" width="9.140625" style="23"/>
    <col min="5885" max="5885" width="15.42578125" style="23" customWidth="1"/>
    <col min="5886" max="5886" width="14.140625" style="23" customWidth="1"/>
    <col min="5887" max="5887" width="14" style="23" customWidth="1"/>
    <col min="5888" max="5888" width="14.85546875" style="23" customWidth="1"/>
    <col min="5889" max="5890" width="0" style="23" hidden="1" customWidth="1"/>
    <col min="5891" max="5891" width="14.5703125" style="23" bestFit="1" customWidth="1"/>
    <col min="5892" max="6138" width="9.140625" style="23"/>
    <col min="6139" max="6139" width="92.5703125" style="23" customWidth="1"/>
    <col min="6140" max="6140" width="9.140625" style="23"/>
    <col min="6141" max="6141" width="15.42578125" style="23" customWidth="1"/>
    <col min="6142" max="6142" width="14.140625" style="23" customWidth="1"/>
    <col min="6143" max="6143" width="14" style="23" customWidth="1"/>
    <col min="6144" max="6144" width="14.85546875" style="23" customWidth="1"/>
    <col min="6145" max="6146" width="0" style="23" hidden="1" customWidth="1"/>
    <col min="6147" max="6147" width="14.5703125" style="23" bestFit="1" customWidth="1"/>
    <col min="6148" max="6394" width="9.140625" style="23"/>
    <col min="6395" max="6395" width="92.5703125" style="23" customWidth="1"/>
    <col min="6396" max="6396" width="9.140625" style="23"/>
    <col min="6397" max="6397" width="15.42578125" style="23" customWidth="1"/>
    <col min="6398" max="6398" width="14.140625" style="23" customWidth="1"/>
    <col min="6399" max="6399" width="14" style="23" customWidth="1"/>
    <col min="6400" max="6400" width="14.85546875" style="23" customWidth="1"/>
    <col min="6401" max="6402" width="0" style="23" hidden="1" customWidth="1"/>
    <col min="6403" max="6403" width="14.5703125" style="23" bestFit="1" customWidth="1"/>
    <col min="6404" max="6650" width="9.140625" style="23"/>
    <col min="6651" max="6651" width="92.5703125" style="23" customWidth="1"/>
    <col min="6652" max="6652" width="9.140625" style="23"/>
    <col min="6653" max="6653" width="15.42578125" style="23" customWidth="1"/>
    <col min="6654" max="6654" width="14.140625" style="23" customWidth="1"/>
    <col min="6655" max="6655" width="14" style="23" customWidth="1"/>
    <col min="6656" max="6656" width="14.85546875" style="23" customWidth="1"/>
    <col min="6657" max="6658" width="0" style="23" hidden="1" customWidth="1"/>
    <col min="6659" max="6659" width="14.5703125" style="23" bestFit="1" customWidth="1"/>
    <col min="6660" max="6906" width="9.140625" style="23"/>
    <col min="6907" max="6907" width="92.5703125" style="23" customWidth="1"/>
    <col min="6908" max="6908" width="9.140625" style="23"/>
    <col min="6909" max="6909" width="15.42578125" style="23" customWidth="1"/>
    <col min="6910" max="6910" width="14.140625" style="23" customWidth="1"/>
    <col min="6911" max="6911" width="14" style="23" customWidth="1"/>
    <col min="6912" max="6912" width="14.85546875" style="23" customWidth="1"/>
    <col min="6913" max="6914" width="0" style="23" hidden="1" customWidth="1"/>
    <col min="6915" max="6915" width="14.5703125" style="23" bestFit="1" customWidth="1"/>
    <col min="6916" max="7162" width="9.140625" style="23"/>
    <col min="7163" max="7163" width="92.5703125" style="23" customWidth="1"/>
    <col min="7164" max="7164" width="9.140625" style="23"/>
    <col min="7165" max="7165" width="15.42578125" style="23" customWidth="1"/>
    <col min="7166" max="7166" width="14.140625" style="23" customWidth="1"/>
    <col min="7167" max="7167" width="14" style="23" customWidth="1"/>
    <col min="7168" max="7168" width="14.85546875" style="23" customWidth="1"/>
    <col min="7169" max="7170" width="0" style="23" hidden="1" customWidth="1"/>
    <col min="7171" max="7171" width="14.5703125" style="23" bestFit="1" customWidth="1"/>
    <col min="7172" max="7418" width="9.140625" style="23"/>
    <col min="7419" max="7419" width="92.5703125" style="23" customWidth="1"/>
    <col min="7420" max="7420" width="9.140625" style="23"/>
    <col min="7421" max="7421" width="15.42578125" style="23" customWidth="1"/>
    <col min="7422" max="7422" width="14.140625" style="23" customWidth="1"/>
    <col min="7423" max="7423" width="14" style="23" customWidth="1"/>
    <col min="7424" max="7424" width="14.85546875" style="23" customWidth="1"/>
    <col min="7425" max="7426" width="0" style="23" hidden="1" customWidth="1"/>
    <col min="7427" max="7427" width="14.5703125" style="23" bestFit="1" customWidth="1"/>
    <col min="7428" max="7674" width="9.140625" style="23"/>
    <col min="7675" max="7675" width="92.5703125" style="23" customWidth="1"/>
    <col min="7676" max="7676" width="9.140625" style="23"/>
    <col min="7677" max="7677" width="15.42578125" style="23" customWidth="1"/>
    <col min="7678" max="7678" width="14.140625" style="23" customWidth="1"/>
    <col min="7679" max="7679" width="14" style="23" customWidth="1"/>
    <col min="7680" max="7680" width="14.85546875" style="23" customWidth="1"/>
    <col min="7681" max="7682" width="0" style="23" hidden="1" customWidth="1"/>
    <col min="7683" max="7683" width="14.5703125" style="23" bestFit="1" customWidth="1"/>
    <col min="7684" max="7930" width="9.140625" style="23"/>
    <col min="7931" max="7931" width="92.5703125" style="23" customWidth="1"/>
    <col min="7932" max="7932" width="9.140625" style="23"/>
    <col min="7933" max="7933" width="15.42578125" style="23" customWidth="1"/>
    <col min="7934" max="7934" width="14.140625" style="23" customWidth="1"/>
    <col min="7935" max="7935" width="14" style="23" customWidth="1"/>
    <col min="7936" max="7936" width="14.85546875" style="23" customWidth="1"/>
    <col min="7937" max="7938" width="0" style="23" hidden="1" customWidth="1"/>
    <col min="7939" max="7939" width="14.5703125" style="23" bestFit="1" customWidth="1"/>
    <col min="7940" max="8186" width="9.140625" style="23"/>
    <col min="8187" max="8187" width="92.5703125" style="23" customWidth="1"/>
    <col min="8188" max="8188" width="9.140625" style="23"/>
    <col min="8189" max="8189" width="15.42578125" style="23" customWidth="1"/>
    <col min="8190" max="8190" width="14.140625" style="23" customWidth="1"/>
    <col min="8191" max="8191" width="14" style="23" customWidth="1"/>
    <col min="8192" max="8192" width="14.85546875" style="23" customWidth="1"/>
    <col min="8193" max="8194" width="0" style="23" hidden="1" customWidth="1"/>
    <col min="8195" max="8195" width="14.5703125" style="23" bestFit="1" customWidth="1"/>
    <col min="8196" max="8442" width="9.140625" style="23"/>
    <col min="8443" max="8443" width="92.5703125" style="23" customWidth="1"/>
    <col min="8444" max="8444" width="9.140625" style="23"/>
    <col min="8445" max="8445" width="15.42578125" style="23" customWidth="1"/>
    <col min="8446" max="8446" width="14.140625" style="23" customWidth="1"/>
    <col min="8447" max="8447" width="14" style="23" customWidth="1"/>
    <col min="8448" max="8448" width="14.85546875" style="23" customWidth="1"/>
    <col min="8449" max="8450" width="0" style="23" hidden="1" customWidth="1"/>
    <col min="8451" max="8451" width="14.5703125" style="23" bestFit="1" customWidth="1"/>
    <col min="8452" max="8698" width="9.140625" style="23"/>
    <col min="8699" max="8699" width="92.5703125" style="23" customWidth="1"/>
    <col min="8700" max="8700" width="9.140625" style="23"/>
    <col min="8701" max="8701" width="15.42578125" style="23" customWidth="1"/>
    <col min="8702" max="8702" width="14.140625" style="23" customWidth="1"/>
    <col min="8703" max="8703" width="14" style="23" customWidth="1"/>
    <col min="8704" max="8704" width="14.85546875" style="23" customWidth="1"/>
    <col min="8705" max="8706" width="0" style="23" hidden="1" customWidth="1"/>
    <col min="8707" max="8707" width="14.5703125" style="23" bestFit="1" customWidth="1"/>
    <col min="8708" max="8954" width="9.140625" style="23"/>
    <col min="8955" max="8955" width="92.5703125" style="23" customWidth="1"/>
    <col min="8956" max="8956" width="9.140625" style="23"/>
    <col min="8957" max="8957" width="15.42578125" style="23" customWidth="1"/>
    <col min="8958" max="8958" width="14.140625" style="23" customWidth="1"/>
    <col min="8959" max="8959" width="14" style="23" customWidth="1"/>
    <col min="8960" max="8960" width="14.85546875" style="23" customWidth="1"/>
    <col min="8961" max="8962" width="0" style="23" hidden="1" customWidth="1"/>
    <col min="8963" max="8963" width="14.5703125" style="23" bestFit="1" customWidth="1"/>
    <col min="8964" max="9210" width="9.140625" style="23"/>
    <col min="9211" max="9211" width="92.5703125" style="23" customWidth="1"/>
    <col min="9212" max="9212" width="9.140625" style="23"/>
    <col min="9213" max="9213" width="15.42578125" style="23" customWidth="1"/>
    <col min="9214" max="9214" width="14.140625" style="23" customWidth="1"/>
    <col min="9215" max="9215" width="14" style="23" customWidth="1"/>
    <col min="9216" max="9216" width="14.85546875" style="23" customWidth="1"/>
    <col min="9217" max="9218" width="0" style="23" hidden="1" customWidth="1"/>
    <col min="9219" max="9219" width="14.5703125" style="23" bestFit="1" customWidth="1"/>
    <col min="9220" max="9466" width="9.140625" style="23"/>
    <col min="9467" max="9467" width="92.5703125" style="23" customWidth="1"/>
    <col min="9468" max="9468" width="9.140625" style="23"/>
    <col min="9469" max="9469" width="15.42578125" style="23" customWidth="1"/>
    <col min="9470" max="9470" width="14.140625" style="23" customWidth="1"/>
    <col min="9471" max="9471" width="14" style="23" customWidth="1"/>
    <col min="9472" max="9472" width="14.85546875" style="23" customWidth="1"/>
    <col min="9473" max="9474" width="0" style="23" hidden="1" customWidth="1"/>
    <col min="9475" max="9475" width="14.5703125" style="23" bestFit="1" customWidth="1"/>
    <col min="9476" max="9722" width="9.140625" style="23"/>
    <col min="9723" max="9723" width="92.5703125" style="23" customWidth="1"/>
    <col min="9724" max="9724" width="9.140625" style="23"/>
    <col min="9725" max="9725" width="15.42578125" style="23" customWidth="1"/>
    <col min="9726" max="9726" width="14.140625" style="23" customWidth="1"/>
    <col min="9727" max="9727" width="14" style="23" customWidth="1"/>
    <col min="9728" max="9728" width="14.85546875" style="23" customWidth="1"/>
    <col min="9729" max="9730" width="0" style="23" hidden="1" customWidth="1"/>
    <col min="9731" max="9731" width="14.5703125" style="23" bestFit="1" customWidth="1"/>
    <col min="9732" max="9978" width="9.140625" style="23"/>
    <col min="9979" max="9979" width="92.5703125" style="23" customWidth="1"/>
    <col min="9980" max="9980" width="9.140625" style="23"/>
    <col min="9981" max="9981" width="15.42578125" style="23" customWidth="1"/>
    <col min="9982" max="9982" width="14.140625" style="23" customWidth="1"/>
    <col min="9983" max="9983" width="14" style="23" customWidth="1"/>
    <col min="9984" max="9984" width="14.85546875" style="23" customWidth="1"/>
    <col min="9985" max="9986" width="0" style="23" hidden="1" customWidth="1"/>
    <col min="9987" max="9987" width="14.5703125" style="23" bestFit="1" customWidth="1"/>
    <col min="9988" max="10234" width="9.140625" style="23"/>
    <col min="10235" max="10235" width="92.5703125" style="23" customWidth="1"/>
    <col min="10236" max="10236" width="9.140625" style="23"/>
    <col min="10237" max="10237" width="15.42578125" style="23" customWidth="1"/>
    <col min="10238" max="10238" width="14.140625" style="23" customWidth="1"/>
    <col min="10239" max="10239" width="14" style="23" customWidth="1"/>
    <col min="10240" max="10240" width="14.85546875" style="23" customWidth="1"/>
    <col min="10241" max="10242" width="0" style="23" hidden="1" customWidth="1"/>
    <col min="10243" max="10243" width="14.5703125" style="23" bestFit="1" customWidth="1"/>
    <col min="10244" max="10490" width="9.140625" style="23"/>
    <col min="10491" max="10491" width="92.5703125" style="23" customWidth="1"/>
    <col min="10492" max="10492" width="9.140625" style="23"/>
    <col min="10493" max="10493" width="15.42578125" style="23" customWidth="1"/>
    <col min="10494" max="10494" width="14.140625" style="23" customWidth="1"/>
    <col min="10495" max="10495" width="14" style="23" customWidth="1"/>
    <col min="10496" max="10496" width="14.85546875" style="23" customWidth="1"/>
    <col min="10497" max="10498" width="0" style="23" hidden="1" customWidth="1"/>
    <col min="10499" max="10499" width="14.5703125" style="23" bestFit="1" customWidth="1"/>
    <col min="10500" max="10746" width="9.140625" style="23"/>
    <col min="10747" max="10747" width="92.5703125" style="23" customWidth="1"/>
    <col min="10748" max="10748" width="9.140625" style="23"/>
    <col min="10749" max="10749" width="15.42578125" style="23" customWidth="1"/>
    <col min="10750" max="10750" width="14.140625" style="23" customWidth="1"/>
    <col min="10751" max="10751" width="14" style="23" customWidth="1"/>
    <col min="10752" max="10752" width="14.85546875" style="23" customWidth="1"/>
    <col min="10753" max="10754" width="0" style="23" hidden="1" customWidth="1"/>
    <col min="10755" max="10755" width="14.5703125" style="23" bestFit="1" customWidth="1"/>
    <col min="10756" max="11002" width="9.140625" style="23"/>
    <col min="11003" max="11003" width="92.5703125" style="23" customWidth="1"/>
    <col min="11004" max="11004" width="9.140625" style="23"/>
    <col min="11005" max="11005" width="15.42578125" style="23" customWidth="1"/>
    <col min="11006" max="11006" width="14.140625" style="23" customWidth="1"/>
    <col min="11007" max="11007" width="14" style="23" customWidth="1"/>
    <col min="11008" max="11008" width="14.85546875" style="23" customWidth="1"/>
    <col min="11009" max="11010" width="0" style="23" hidden="1" customWidth="1"/>
    <col min="11011" max="11011" width="14.5703125" style="23" bestFit="1" customWidth="1"/>
    <col min="11012" max="11258" width="9.140625" style="23"/>
    <col min="11259" max="11259" width="92.5703125" style="23" customWidth="1"/>
    <col min="11260" max="11260" width="9.140625" style="23"/>
    <col min="11261" max="11261" width="15.42578125" style="23" customWidth="1"/>
    <col min="11262" max="11262" width="14.140625" style="23" customWidth="1"/>
    <col min="11263" max="11263" width="14" style="23" customWidth="1"/>
    <col min="11264" max="11264" width="14.85546875" style="23" customWidth="1"/>
    <col min="11265" max="11266" width="0" style="23" hidden="1" customWidth="1"/>
    <col min="11267" max="11267" width="14.5703125" style="23" bestFit="1" customWidth="1"/>
    <col min="11268" max="11514" width="9.140625" style="23"/>
    <col min="11515" max="11515" width="92.5703125" style="23" customWidth="1"/>
    <col min="11516" max="11516" width="9.140625" style="23"/>
    <col min="11517" max="11517" width="15.42578125" style="23" customWidth="1"/>
    <col min="11518" max="11518" width="14.140625" style="23" customWidth="1"/>
    <col min="11519" max="11519" width="14" style="23" customWidth="1"/>
    <col min="11520" max="11520" width="14.85546875" style="23" customWidth="1"/>
    <col min="11521" max="11522" width="0" style="23" hidden="1" customWidth="1"/>
    <col min="11523" max="11523" width="14.5703125" style="23" bestFit="1" customWidth="1"/>
    <col min="11524" max="11770" width="9.140625" style="23"/>
    <col min="11771" max="11771" width="92.5703125" style="23" customWidth="1"/>
    <col min="11772" max="11772" width="9.140625" style="23"/>
    <col min="11773" max="11773" width="15.42578125" style="23" customWidth="1"/>
    <col min="11774" max="11774" width="14.140625" style="23" customWidth="1"/>
    <col min="11775" max="11775" width="14" style="23" customWidth="1"/>
    <col min="11776" max="11776" width="14.85546875" style="23" customWidth="1"/>
    <col min="11777" max="11778" width="0" style="23" hidden="1" customWidth="1"/>
    <col min="11779" max="11779" width="14.5703125" style="23" bestFit="1" customWidth="1"/>
    <col min="11780" max="12026" width="9.140625" style="23"/>
    <col min="12027" max="12027" width="92.5703125" style="23" customWidth="1"/>
    <col min="12028" max="12028" width="9.140625" style="23"/>
    <col min="12029" max="12029" width="15.42578125" style="23" customWidth="1"/>
    <col min="12030" max="12030" width="14.140625" style="23" customWidth="1"/>
    <col min="12031" max="12031" width="14" style="23" customWidth="1"/>
    <col min="12032" max="12032" width="14.85546875" style="23" customWidth="1"/>
    <col min="12033" max="12034" width="0" style="23" hidden="1" customWidth="1"/>
    <col min="12035" max="12035" width="14.5703125" style="23" bestFit="1" customWidth="1"/>
    <col min="12036" max="12282" width="9.140625" style="23"/>
    <col min="12283" max="12283" width="92.5703125" style="23" customWidth="1"/>
    <col min="12284" max="12284" width="9.140625" style="23"/>
    <col min="12285" max="12285" width="15.42578125" style="23" customWidth="1"/>
    <col min="12286" max="12286" width="14.140625" style="23" customWidth="1"/>
    <col min="12287" max="12287" width="14" style="23" customWidth="1"/>
    <col min="12288" max="12288" width="14.85546875" style="23" customWidth="1"/>
    <col min="12289" max="12290" width="0" style="23" hidden="1" customWidth="1"/>
    <col min="12291" max="12291" width="14.5703125" style="23" bestFit="1" customWidth="1"/>
    <col min="12292" max="12538" width="9.140625" style="23"/>
    <col min="12539" max="12539" width="92.5703125" style="23" customWidth="1"/>
    <col min="12540" max="12540" width="9.140625" style="23"/>
    <col min="12541" max="12541" width="15.42578125" style="23" customWidth="1"/>
    <col min="12542" max="12542" width="14.140625" style="23" customWidth="1"/>
    <col min="12543" max="12543" width="14" style="23" customWidth="1"/>
    <col min="12544" max="12544" width="14.85546875" style="23" customWidth="1"/>
    <col min="12545" max="12546" width="0" style="23" hidden="1" customWidth="1"/>
    <col min="12547" max="12547" width="14.5703125" style="23" bestFit="1" customWidth="1"/>
    <col min="12548" max="12794" width="9.140625" style="23"/>
    <col min="12795" max="12795" width="92.5703125" style="23" customWidth="1"/>
    <col min="12796" max="12796" width="9.140625" style="23"/>
    <col min="12797" max="12797" width="15.42578125" style="23" customWidth="1"/>
    <col min="12798" max="12798" width="14.140625" style="23" customWidth="1"/>
    <col min="12799" max="12799" width="14" style="23" customWidth="1"/>
    <col min="12800" max="12800" width="14.85546875" style="23" customWidth="1"/>
    <col min="12801" max="12802" width="0" style="23" hidden="1" customWidth="1"/>
    <col min="12803" max="12803" width="14.5703125" style="23" bestFit="1" customWidth="1"/>
    <col min="12804" max="13050" width="9.140625" style="23"/>
    <col min="13051" max="13051" width="92.5703125" style="23" customWidth="1"/>
    <col min="13052" max="13052" width="9.140625" style="23"/>
    <col min="13053" max="13053" width="15.42578125" style="23" customWidth="1"/>
    <col min="13054" max="13054" width="14.140625" style="23" customWidth="1"/>
    <col min="13055" max="13055" width="14" style="23" customWidth="1"/>
    <col min="13056" max="13056" width="14.85546875" style="23" customWidth="1"/>
    <col min="13057" max="13058" width="0" style="23" hidden="1" customWidth="1"/>
    <col min="13059" max="13059" width="14.5703125" style="23" bestFit="1" customWidth="1"/>
    <col min="13060" max="13306" width="9.140625" style="23"/>
    <col min="13307" max="13307" width="92.5703125" style="23" customWidth="1"/>
    <col min="13308" max="13308" width="9.140625" style="23"/>
    <col min="13309" max="13309" width="15.42578125" style="23" customWidth="1"/>
    <col min="13310" max="13310" width="14.140625" style="23" customWidth="1"/>
    <col min="13311" max="13311" width="14" style="23" customWidth="1"/>
    <col min="13312" max="13312" width="14.85546875" style="23" customWidth="1"/>
    <col min="13313" max="13314" width="0" style="23" hidden="1" customWidth="1"/>
    <col min="13315" max="13315" width="14.5703125" style="23" bestFit="1" customWidth="1"/>
    <col min="13316" max="13562" width="9.140625" style="23"/>
    <col min="13563" max="13563" width="92.5703125" style="23" customWidth="1"/>
    <col min="13564" max="13564" width="9.140625" style="23"/>
    <col min="13565" max="13565" width="15.42578125" style="23" customWidth="1"/>
    <col min="13566" max="13566" width="14.140625" style="23" customWidth="1"/>
    <col min="13567" max="13567" width="14" style="23" customWidth="1"/>
    <col min="13568" max="13568" width="14.85546875" style="23" customWidth="1"/>
    <col min="13569" max="13570" width="0" style="23" hidden="1" customWidth="1"/>
    <col min="13571" max="13571" width="14.5703125" style="23" bestFit="1" customWidth="1"/>
    <col min="13572" max="13818" width="9.140625" style="23"/>
    <col min="13819" max="13819" width="92.5703125" style="23" customWidth="1"/>
    <col min="13820" max="13820" width="9.140625" style="23"/>
    <col min="13821" max="13821" width="15.42578125" style="23" customWidth="1"/>
    <col min="13822" max="13822" width="14.140625" style="23" customWidth="1"/>
    <col min="13823" max="13823" width="14" style="23" customWidth="1"/>
    <col min="13824" max="13824" width="14.85546875" style="23" customWidth="1"/>
    <col min="13825" max="13826" width="0" style="23" hidden="1" customWidth="1"/>
    <col min="13827" max="13827" width="14.5703125" style="23" bestFit="1" customWidth="1"/>
    <col min="13828" max="14074" width="9.140625" style="23"/>
    <col min="14075" max="14075" width="92.5703125" style="23" customWidth="1"/>
    <col min="14076" max="14076" width="9.140625" style="23"/>
    <col min="14077" max="14077" width="15.42578125" style="23" customWidth="1"/>
    <col min="14078" max="14078" width="14.140625" style="23" customWidth="1"/>
    <col min="14079" max="14079" width="14" style="23" customWidth="1"/>
    <col min="14080" max="14080" width="14.85546875" style="23" customWidth="1"/>
    <col min="14081" max="14082" width="0" style="23" hidden="1" customWidth="1"/>
    <col min="14083" max="14083" width="14.5703125" style="23" bestFit="1" customWidth="1"/>
    <col min="14084" max="14330" width="9.140625" style="23"/>
    <col min="14331" max="14331" width="92.5703125" style="23" customWidth="1"/>
    <col min="14332" max="14332" width="9.140625" style="23"/>
    <col min="14333" max="14333" width="15.42578125" style="23" customWidth="1"/>
    <col min="14334" max="14334" width="14.140625" style="23" customWidth="1"/>
    <col min="14335" max="14335" width="14" style="23" customWidth="1"/>
    <col min="14336" max="14336" width="14.85546875" style="23" customWidth="1"/>
    <col min="14337" max="14338" width="0" style="23" hidden="1" customWidth="1"/>
    <col min="14339" max="14339" width="14.5703125" style="23" bestFit="1" customWidth="1"/>
    <col min="14340" max="14586" width="9.140625" style="23"/>
    <col min="14587" max="14587" width="92.5703125" style="23" customWidth="1"/>
    <col min="14588" max="14588" width="9.140625" style="23"/>
    <col min="14589" max="14589" width="15.42578125" style="23" customWidth="1"/>
    <col min="14590" max="14590" width="14.140625" style="23" customWidth="1"/>
    <col min="14591" max="14591" width="14" style="23" customWidth="1"/>
    <col min="14592" max="14592" width="14.85546875" style="23" customWidth="1"/>
    <col min="14593" max="14594" width="0" style="23" hidden="1" customWidth="1"/>
    <col min="14595" max="14595" width="14.5703125" style="23" bestFit="1" customWidth="1"/>
    <col min="14596" max="14842" width="9.140625" style="23"/>
    <col min="14843" max="14843" width="92.5703125" style="23" customWidth="1"/>
    <col min="14844" max="14844" width="9.140625" style="23"/>
    <col min="14845" max="14845" width="15.42578125" style="23" customWidth="1"/>
    <col min="14846" max="14846" width="14.140625" style="23" customWidth="1"/>
    <col min="14847" max="14847" width="14" style="23" customWidth="1"/>
    <col min="14848" max="14848" width="14.85546875" style="23" customWidth="1"/>
    <col min="14849" max="14850" width="0" style="23" hidden="1" customWidth="1"/>
    <col min="14851" max="14851" width="14.5703125" style="23" bestFit="1" customWidth="1"/>
    <col min="14852" max="15098" width="9.140625" style="23"/>
    <col min="15099" max="15099" width="92.5703125" style="23" customWidth="1"/>
    <col min="15100" max="15100" width="9.140625" style="23"/>
    <col min="15101" max="15101" width="15.42578125" style="23" customWidth="1"/>
    <col min="15102" max="15102" width="14.140625" style="23" customWidth="1"/>
    <col min="15103" max="15103" width="14" style="23" customWidth="1"/>
    <col min="15104" max="15104" width="14.85546875" style="23" customWidth="1"/>
    <col min="15105" max="15106" width="0" style="23" hidden="1" customWidth="1"/>
    <col min="15107" max="15107" width="14.5703125" style="23" bestFit="1" customWidth="1"/>
    <col min="15108" max="15354" width="9.140625" style="23"/>
    <col min="15355" max="15355" width="92.5703125" style="23" customWidth="1"/>
    <col min="15356" max="15356" width="9.140625" style="23"/>
    <col min="15357" max="15357" width="15.42578125" style="23" customWidth="1"/>
    <col min="15358" max="15358" width="14.140625" style="23" customWidth="1"/>
    <col min="15359" max="15359" width="14" style="23" customWidth="1"/>
    <col min="15360" max="15360" width="14.85546875" style="23" customWidth="1"/>
    <col min="15361" max="15362" width="0" style="23" hidden="1" customWidth="1"/>
    <col min="15363" max="15363" width="14.5703125" style="23" bestFit="1" customWidth="1"/>
    <col min="15364" max="15610" width="9.140625" style="23"/>
    <col min="15611" max="15611" width="92.5703125" style="23" customWidth="1"/>
    <col min="15612" max="15612" width="9.140625" style="23"/>
    <col min="15613" max="15613" width="15.42578125" style="23" customWidth="1"/>
    <col min="15614" max="15614" width="14.140625" style="23" customWidth="1"/>
    <col min="15615" max="15615" width="14" style="23" customWidth="1"/>
    <col min="15616" max="15616" width="14.85546875" style="23" customWidth="1"/>
    <col min="15617" max="15618" width="0" style="23" hidden="1" customWidth="1"/>
    <col min="15619" max="15619" width="14.5703125" style="23" bestFit="1" customWidth="1"/>
    <col min="15620" max="15866" width="9.140625" style="23"/>
    <col min="15867" max="15867" width="92.5703125" style="23" customWidth="1"/>
    <col min="15868" max="15868" width="9.140625" style="23"/>
    <col min="15869" max="15869" width="15.42578125" style="23" customWidth="1"/>
    <col min="15870" max="15870" width="14.140625" style="23" customWidth="1"/>
    <col min="15871" max="15871" width="14" style="23" customWidth="1"/>
    <col min="15872" max="15872" width="14.85546875" style="23" customWidth="1"/>
    <col min="15873" max="15874" width="0" style="23" hidden="1" customWidth="1"/>
    <col min="15875" max="15875" width="14.5703125" style="23" bestFit="1" customWidth="1"/>
    <col min="15876" max="16122" width="9.140625" style="23"/>
    <col min="16123" max="16123" width="92.5703125" style="23" customWidth="1"/>
    <col min="16124" max="16124" width="9.140625" style="23"/>
    <col min="16125" max="16125" width="15.42578125" style="23" customWidth="1"/>
    <col min="16126" max="16126" width="14.140625" style="23" customWidth="1"/>
    <col min="16127" max="16127" width="14" style="23" customWidth="1"/>
    <col min="16128" max="16128" width="14.85546875" style="23" customWidth="1"/>
    <col min="16129" max="16130" width="0" style="23" hidden="1" customWidth="1"/>
    <col min="16131" max="16131" width="14.5703125" style="23" bestFit="1" customWidth="1"/>
    <col min="16132" max="16384" width="9.140625" style="23"/>
  </cols>
  <sheetData>
    <row r="1" spans="1:17">
      <c r="A1" s="464" t="s">
        <v>579</v>
      </c>
      <c r="B1" s="464"/>
      <c r="C1" s="464"/>
      <c r="D1" s="464"/>
      <c r="E1" s="464"/>
      <c r="F1" s="464"/>
      <c r="G1" s="462"/>
      <c r="H1" s="462"/>
      <c r="I1" s="462"/>
      <c r="J1" s="462"/>
      <c r="K1" s="443"/>
      <c r="L1" s="443"/>
      <c r="M1" s="443"/>
      <c r="N1" s="443"/>
    </row>
    <row r="2" spans="1:17" ht="18.75">
      <c r="A2" s="461" t="s">
        <v>30</v>
      </c>
      <c r="B2" s="454"/>
      <c r="C2" s="454"/>
      <c r="D2" s="454"/>
      <c r="E2" s="454"/>
      <c r="F2" s="462"/>
      <c r="G2" s="462"/>
      <c r="H2" s="462"/>
      <c r="I2" s="462"/>
      <c r="J2" s="462"/>
      <c r="K2" s="443"/>
      <c r="L2" s="443"/>
      <c r="M2" s="443"/>
      <c r="N2" s="443"/>
    </row>
    <row r="3" spans="1:17" ht="19.5">
      <c r="A3" s="463" t="s">
        <v>110</v>
      </c>
      <c r="B3" s="454"/>
      <c r="C3" s="454"/>
      <c r="D3" s="454"/>
      <c r="E3" s="454"/>
      <c r="F3" s="462"/>
      <c r="G3" s="462"/>
      <c r="H3" s="462"/>
      <c r="I3" s="462"/>
      <c r="J3" s="462"/>
      <c r="K3" s="443"/>
      <c r="L3" s="443"/>
      <c r="M3" s="443"/>
      <c r="N3" s="443"/>
    </row>
    <row r="4" spans="1:17">
      <c r="A4" s="24" t="s">
        <v>111</v>
      </c>
    </row>
    <row r="5" spans="1:17">
      <c r="A5" s="466" t="s">
        <v>33</v>
      </c>
      <c r="B5" s="468" t="s">
        <v>112</v>
      </c>
      <c r="C5" s="465" t="s">
        <v>113</v>
      </c>
      <c r="D5" s="465"/>
      <c r="E5" s="465"/>
      <c r="F5" s="465"/>
      <c r="G5" s="465" t="s">
        <v>191</v>
      </c>
      <c r="H5" s="465"/>
      <c r="I5" s="465"/>
      <c r="J5" s="465"/>
      <c r="K5" s="465" t="s">
        <v>29</v>
      </c>
      <c r="L5" s="465"/>
      <c r="M5" s="465"/>
      <c r="N5" s="465"/>
    </row>
    <row r="6" spans="1:17" ht="52.5" customHeight="1">
      <c r="A6" s="467"/>
      <c r="B6" s="469"/>
      <c r="C6" s="94" t="s">
        <v>115</v>
      </c>
      <c r="D6" s="94" t="s">
        <v>116</v>
      </c>
      <c r="E6" s="94" t="s">
        <v>117</v>
      </c>
      <c r="F6" s="95" t="s">
        <v>40</v>
      </c>
      <c r="G6" s="94" t="s">
        <v>115</v>
      </c>
      <c r="H6" s="94" t="s">
        <v>116</v>
      </c>
      <c r="I6" s="94" t="s">
        <v>117</v>
      </c>
      <c r="J6" s="95" t="s">
        <v>40</v>
      </c>
      <c r="K6" s="96" t="s">
        <v>115</v>
      </c>
      <c r="L6" s="96" t="s">
        <v>116</v>
      </c>
      <c r="M6" s="96" t="s">
        <v>190</v>
      </c>
      <c r="N6" s="130" t="s">
        <v>183</v>
      </c>
    </row>
    <row r="7" spans="1:17">
      <c r="A7" s="33" t="s">
        <v>118</v>
      </c>
      <c r="B7" s="41" t="s">
        <v>119</v>
      </c>
      <c r="C7" s="30">
        <v>55564222</v>
      </c>
      <c r="D7" s="30"/>
      <c r="E7" s="30"/>
      <c r="F7" s="31">
        <f>SUM(C7+D7+E7)</f>
        <v>55564222</v>
      </c>
      <c r="G7" s="30">
        <v>55564222</v>
      </c>
      <c r="H7" s="30"/>
      <c r="I7" s="30"/>
      <c r="J7" s="31">
        <f>SUM(G7:I7)</f>
        <v>55564222</v>
      </c>
      <c r="K7" s="97">
        <v>557681140</v>
      </c>
      <c r="L7" s="97"/>
      <c r="M7" s="97"/>
      <c r="N7" s="97">
        <v>55768140</v>
      </c>
    </row>
    <row r="8" spans="1:17">
      <c r="A8" s="34" t="s">
        <v>120</v>
      </c>
      <c r="B8" s="41" t="s">
        <v>121</v>
      </c>
      <c r="C8" s="30">
        <v>47193470</v>
      </c>
      <c r="D8" s="30"/>
      <c r="E8" s="30"/>
      <c r="F8" s="31">
        <f t="shared" ref="F8:F41" si="0">SUM(C8+D8+E8)</f>
        <v>47193470</v>
      </c>
      <c r="G8" s="30">
        <v>47193470</v>
      </c>
      <c r="H8" s="30"/>
      <c r="I8" s="30"/>
      <c r="J8" s="31">
        <f t="shared" ref="J8:J44" si="1">SUM(G8:I8)</f>
        <v>47193470</v>
      </c>
      <c r="K8" s="97">
        <v>48789470</v>
      </c>
      <c r="L8" s="97"/>
      <c r="M8" s="97"/>
      <c r="N8" s="97">
        <v>48789470</v>
      </c>
    </row>
    <row r="9" spans="1:17">
      <c r="A9" s="34" t="s">
        <v>122</v>
      </c>
      <c r="B9" s="41" t="s">
        <v>123</v>
      </c>
      <c r="C9" s="30">
        <v>53445549</v>
      </c>
      <c r="D9" s="30"/>
      <c r="E9" s="30"/>
      <c r="F9" s="31">
        <v>53445549</v>
      </c>
      <c r="G9" s="30">
        <v>56920867</v>
      </c>
      <c r="H9" s="30"/>
      <c r="I9" s="30"/>
      <c r="J9" s="31">
        <f t="shared" si="1"/>
        <v>56920867</v>
      </c>
      <c r="K9" s="97">
        <v>64431528</v>
      </c>
      <c r="L9" s="97"/>
      <c r="M9" s="97"/>
      <c r="N9" s="97">
        <v>64431528</v>
      </c>
    </row>
    <row r="10" spans="1:17">
      <c r="A10" s="34" t="s">
        <v>124</v>
      </c>
      <c r="B10" s="41" t="s">
        <v>125</v>
      </c>
      <c r="C10" s="30">
        <v>3074890</v>
      </c>
      <c r="D10" s="30"/>
      <c r="E10" s="30"/>
      <c r="F10" s="31">
        <f t="shared" si="0"/>
        <v>3074890</v>
      </c>
      <c r="G10" s="30">
        <v>3074890</v>
      </c>
      <c r="H10" s="30"/>
      <c r="I10" s="30"/>
      <c r="J10" s="31">
        <f t="shared" si="1"/>
        <v>3074890</v>
      </c>
      <c r="K10" s="97">
        <v>3125902</v>
      </c>
      <c r="L10" s="97"/>
      <c r="M10" s="97"/>
      <c r="N10" s="97">
        <v>3125902</v>
      </c>
    </row>
    <row r="11" spans="1:17">
      <c r="A11" s="34" t="s">
        <v>126</v>
      </c>
      <c r="B11" s="41" t="s">
        <v>127</v>
      </c>
      <c r="C11" s="30"/>
      <c r="D11" s="30"/>
      <c r="E11" s="30"/>
      <c r="F11" s="31"/>
      <c r="G11" s="30">
        <v>4090078</v>
      </c>
      <c r="H11" s="30"/>
      <c r="I11" s="30"/>
      <c r="J11" s="31">
        <f t="shared" si="1"/>
        <v>4090078</v>
      </c>
      <c r="K11" s="97">
        <v>8180156</v>
      </c>
      <c r="L11" s="97"/>
      <c r="M11" s="97"/>
      <c r="N11" s="97">
        <v>8180156</v>
      </c>
    </row>
    <row r="12" spans="1:17">
      <c r="A12" s="34" t="s">
        <v>185</v>
      </c>
      <c r="B12" s="41" t="s">
        <v>128</v>
      </c>
      <c r="C12" s="30">
        <v>3712620</v>
      </c>
      <c r="D12" s="30"/>
      <c r="E12" s="30"/>
      <c r="F12" s="31">
        <f t="shared" si="0"/>
        <v>3712620</v>
      </c>
      <c r="G12" s="30">
        <v>3714841</v>
      </c>
      <c r="H12" s="30"/>
      <c r="I12" s="30"/>
      <c r="J12" s="31">
        <f t="shared" si="1"/>
        <v>3714841</v>
      </c>
      <c r="K12" s="97">
        <v>3714841</v>
      </c>
      <c r="L12" s="97"/>
      <c r="M12" s="97"/>
      <c r="N12" s="97">
        <v>3714841</v>
      </c>
    </row>
    <row r="13" spans="1:17" s="102" customFormat="1">
      <c r="A13" s="98" t="s">
        <v>129</v>
      </c>
      <c r="B13" s="99" t="s">
        <v>130</v>
      </c>
      <c r="C13" s="100">
        <f>SUM(C7:C12)</f>
        <v>162990751</v>
      </c>
      <c r="D13" s="100"/>
      <c r="E13" s="100"/>
      <c r="F13" s="100">
        <f>SUM(F7:F12)</f>
        <v>162990751</v>
      </c>
      <c r="G13" s="100">
        <f>SUM(G7:G12)</f>
        <v>170558368</v>
      </c>
      <c r="H13" s="100"/>
      <c r="I13" s="100"/>
      <c r="J13" s="100">
        <f t="shared" si="1"/>
        <v>170558368</v>
      </c>
      <c r="K13" s="101">
        <v>184010037</v>
      </c>
      <c r="L13" s="101"/>
      <c r="M13" s="101"/>
      <c r="N13" s="101">
        <v>184010037</v>
      </c>
      <c r="O13" s="125"/>
      <c r="Q13" s="103"/>
    </row>
    <row r="14" spans="1:17">
      <c r="A14" s="34" t="s">
        <v>131</v>
      </c>
      <c r="B14" s="41" t="s">
        <v>132</v>
      </c>
      <c r="C14" s="30">
        <v>13680970</v>
      </c>
      <c r="D14" s="30"/>
      <c r="E14" s="30"/>
      <c r="F14" s="31">
        <f t="shared" si="0"/>
        <v>13680970</v>
      </c>
      <c r="G14" s="30">
        <v>13680970</v>
      </c>
      <c r="H14" s="30"/>
      <c r="I14" s="30"/>
      <c r="J14" s="31">
        <f t="shared" si="1"/>
        <v>13680970</v>
      </c>
      <c r="K14" s="97">
        <v>16175787</v>
      </c>
      <c r="L14" s="97"/>
      <c r="M14" s="97"/>
      <c r="N14" s="97">
        <v>16175787</v>
      </c>
    </row>
    <row r="15" spans="1:17" s="2" customFormat="1" ht="14.25" customHeight="1">
      <c r="A15" s="40" t="s">
        <v>133</v>
      </c>
      <c r="B15" s="104" t="s">
        <v>134</v>
      </c>
      <c r="C15" s="31">
        <f>SUM(C13:C14)</f>
        <v>176671721</v>
      </c>
      <c r="D15" s="31"/>
      <c r="E15" s="31"/>
      <c r="F15" s="31">
        <f>SUM(F13:F14)</f>
        <v>176671721</v>
      </c>
      <c r="G15" s="31">
        <f>SUM(G13:G14)</f>
        <v>184239338</v>
      </c>
      <c r="H15" s="31"/>
      <c r="I15" s="31"/>
      <c r="J15" s="31">
        <f t="shared" si="1"/>
        <v>184239338</v>
      </c>
      <c r="K15" s="86">
        <v>200185824</v>
      </c>
      <c r="L15" s="86"/>
      <c r="M15" s="86"/>
      <c r="N15" s="86">
        <v>200185824</v>
      </c>
      <c r="O15" s="84"/>
    </row>
    <row r="16" spans="1:17" s="107" customFormat="1">
      <c r="A16" s="34" t="s">
        <v>186</v>
      </c>
      <c r="B16" s="41" t="s">
        <v>189</v>
      </c>
      <c r="C16" s="105"/>
      <c r="D16" s="105"/>
      <c r="E16" s="105"/>
      <c r="F16" s="105"/>
      <c r="G16" s="105"/>
      <c r="H16" s="105"/>
      <c r="I16" s="105"/>
      <c r="J16" s="105"/>
      <c r="K16" s="106">
        <v>4263996</v>
      </c>
      <c r="L16" s="106"/>
      <c r="M16" s="106"/>
      <c r="N16" s="97">
        <v>4263996</v>
      </c>
      <c r="O16" s="91"/>
    </row>
    <row r="17" spans="1:21" s="2" customFormat="1" ht="14.25">
      <c r="A17" s="40" t="s">
        <v>187</v>
      </c>
      <c r="B17" s="104" t="s">
        <v>188</v>
      </c>
      <c r="C17" s="31"/>
      <c r="D17" s="31"/>
      <c r="E17" s="31"/>
      <c r="F17" s="31"/>
      <c r="G17" s="31"/>
      <c r="H17" s="31"/>
      <c r="I17" s="31"/>
      <c r="J17" s="31"/>
      <c r="K17" s="86">
        <v>4263996</v>
      </c>
      <c r="L17" s="86"/>
      <c r="M17" s="86"/>
      <c r="N17" s="86">
        <v>4263996</v>
      </c>
      <c r="O17" s="84"/>
    </row>
    <row r="18" spans="1:21" s="102" customFormat="1">
      <c r="A18" s="98" t="s">
        <v>135</v>
      </c>
      <c r="B18" s="99" t="s">
        <v>136</v>
      </c>
      <c r="C18" s="100">
        <v>2850000</v>
      </c>
      <c r="D18" s="100"/>
      <c r="E18" s="100"/>
      <c r="F18" s="31">
        <f t="shared" si="0"/>
        <v>2850000</v>
      </c>
      <c r="G18" s="100">
        <v>2850000</v>
      </c>
      <c r="H18" s="100"/>
      <c r="I18" s="100"/>
      <c r="J18" s="31">
        <f t="shared" si="1"/>
        <v>2850000</v>
      </c>
      <c r="K18" s="101">
        <v>2850000</v>
      </c>
      <c r="L18" s="101"/>
      <c r="M18" s="101"/>
      <c r="N18" s="101">
        <v>2850000</v>
      </c>
      <c r="O18" s="125"/>
    </row>
    <row r="19" spans="1:21">
      <c r="A19" s="34" t="s">
        <v>137</v>
      </c>
      <c r="B19" s="41" t="s">
        <v>138</v>
      </c>
      <c r="C19" s="30">
        <v>226097787</v>
      </c>
      <c r="D19" s="30"/>
      <c r="E19" s="30"/>
      <c r="F19" s="31">
        <f t="shared" si="0"/>
        <v>226097787</v>
      </c>
      <c r="G19" s="30">
        <v>226097787</v>
      </c>
      <c r="H19" s="30"/>
      <c r="I19" s="30"/>
      <c r="J19" s="31">
        <f t="shared" si="1"/>
        <v>226097787</v>
      </c>
      <c r="K19" s="97">
        <v>360097787</v>
      </c>
      <c r="L19" s="97"/>
      <c r="M19" s="97"/>
      <c r="N19" s="97">
        <v>360097787</v>
      </c>
    </row>
    <row r="20" spans="1:21" s="102" customFormat="1" ht="15.75">
      <c r="A20" s="98" t="s">
        <v>139</v>
      </c>
      <c r="B20" s="99" t="s">
        <v>140</v>
      </c>
      <c r="C20" s="100">
        <f>SUM(C19:C19)</f>
        <v>226097787</v>
      </c>
      <c r="D20" s="100"/>
      <c r="E20" s="100"/>
      <c r="F20" s="100">
        <f t="shared" si="0"/>
        <v>226097787</v>
      </c>
      <c r="G20" s="100">
        <f>SUM(G19)</f>
        <v>226097787</v>
      </c>
      <c r="H20" s="100"/>
      <c r="I20" s="100"/>
      <c r="J20" s="100">
        <f t="shared" si="1"/>
        <v>226097787</v>
      </c>
      <c r="K20" s="101">
        <v>360097787</v>
      </c>
      <c r="L20" s="101"/>
      <c r="M20" s="101"/>
      <c r="N20" s="101">
        <v>360097787</v>
      </c>
      <c r="O20" s="125"/>
      <c r="U20" s="108"/>
    </row>
    <row r="21" spans="1:21" s="102" customFormat="1">
      <c r="A21" s="98" t="s">
        <v>141</v>
      </c>
      <c r="B21" s="99" t="s">
        <v>142</v>
      </c>
      <c r="C21" s="100"/>
      <c r="D21" s="100"/>
      <c r="E21" s="100"/>
      <c r="F21" s="100">
        <f t="shared" si="0"/>
        <v>0</v>
      </c>
      <c r="G21" s="100">
        <v>0</v>
      </c>
      <c r="H21" s="100"/>
      <c r="I21" s="100"/>
      <c r="J21" s="100">
        <f t="shared" si="1"/>
        <v>0</v>
      </c>
      <c r="K21" s="101">
        <v>0</v>
      </c>
      <c r="L21" s="101"/>
      <c r="M21" s="101"/>
      <c r="N21" s="101">
        <v>0</v>
      </c>
      <c r="O21" s="125"/>
    </row>
    <row r="22" spans="1:21" s="2" customFormat="1" ht="14.25">
      <c r="A22" s="40" t="s">
        <v>143</v>
      </c>
      <c r="B22" s="104" t="s">
        <v>144</v>
      </c>
      <c r="C22" s="31">
        <f>SUM(C18+C20)</f>
        <v>228947787</v>
      </c>
      <c r="D22" s="31"/>
      <c r="E22" s="31"/>
      <c r="F22" s="31">
        <f t="shared" si="0"/>
        <v>228947787</v>
      </c>
      <c r="G22" s="31">
        <f>SUM(G18+G20+G21)</f>
        <v>228947787</v>
      </c>
      <c r="H22" s="31"/>
      <c r="I22" s="31"/>
      <c r="J22" s="31">
        <f t="shared" si="1"/>
        <v>228947787</v>
      </c>
      <c r="K22" s="86">
        <v>362947787</v>
      </c>
      <c r="L22" s="86"/>
      <c r="M22" s="86"/>
      <c r="N22" s="86">
        <v>362947787</v>
      </c>
      <c r="O22" s="84"/>
    </row>
    <row r="23" spans="1:21">
      <c r="A23" s="109" t="s">
        <v>145</v>
      </c>
      <c r="B23" s="41" t="s">
        <v>146</v>
      </c>
      <c r="C23" s="30">
        <v>17443584</v>
      </c>
      <c r="D23" s="30"/>
      <c r="E23" s="30"/>
      <c r="F23" s="31">
        <f t="shared" si="0"/>
        <v>17443584</v>
      </c>
      <c r="G23" s="30">
        <v>17443584</v>
      </c>
      <c r="H23" s="30"/>
      <c r="I23" s="30"/>
      <c r="J23" s="31">
        <f t="shared" si="1"/>
        <v>17443584</v>
      </c>
      <c r="K23" s="97">
        <v>17443584</v>
      </c>
      <c r="L23" s="97"/>
      <c r="M23" s="97"/>
      <c r="N23" s="97">
        <v>17443584</v>
      </c>
    </row>
    <row r="24" spans="1:21">
      <c r="A24" s="109" t="s">
        <v>147</v>
      </c>
      <c r="B24" s="41" t="s">
        <v>148</v>
      </c>
      <c r="C24" s="30">
        <v>60000</v>
      </c>
      <c r="D24" s="30"/>
      <c r="E24" s="30"/>
      <c r="F24" s="31">
        <f t="shared" si="0"/>
        <v>60000</v>
      </c>
      <c r="G24" s="30">
        <v>60000</v>
      </c>
      <c r="H24" s="30"/>
      <c r="I24" s="30"/>
      <c r="J24" s="31">
        <f t="shared" si="1"/>
        <v>60000</v>
      </c>
      <c r="K24" s="97">
        <v>60000</v>
      </c>
      <c r="L24" s="97"/>
      <c r="M24" s="97"/>
      <c r="N24" s="97">
        <v>60000</v>
      </c>
    </row>
    <row r="25" spans="1:21">
      <c r="A25" s="109" t="s">
        <v>149</v>
      </c>
      <c r="B25" s="41" t="s">
        <v>150</v>
      </c>
      <c r="C25" s="30">
        <v>12850294</v>
      </c>
      <c r="D25" s="30"/>
      <c r="E25" s="30"/>
      <c r="F25" s="31">
        <f t="shared" si="0"/>
        <v>12850294</v>
      </c>
      <c r="G25" s="30">
        <v>12850294</v>
      </c>
      <c r="H25" s="30"/>
      <c r="I25" s="30"/>
      <c r="J25" s="31">
        <f t="shared" si="1"/>
        <v>12850294</v>
      </c>
      <c r="K25" s="97">
        <v>12850294</v>
      </c>
      <c r="L25" s="97"/>
      <c r="M25" s="97"/>
      <c r="N25" s="97">
        <v>12850294</v>
      </c>
    </row>
    <row r="26" spans="1:21">
      <c r="A26" s="109" t="s">
        <v>151</v>
      </c>
      <c r="B26" s="41" t="s">
        <v>152</v>
      </c>
      <c r="C26" s="30">
        <v>19117672</v>
      </c>
      <c r="D26" s="30"/>
      <c r="E26" s="30"/>
      <c r="F26" s="31">
        <f t="shared" si="0"/>
        <v>19117672</v>
      </c>
      <c r="G26" s="30">
        <v>19117672</v>
      </c>
      <c r="H26" s="30"/>
      <c r="I26" s="30"/>
      <c r="J26" s="31">
        <f t="shared" si="1"/>
        <v>19117672</v>
      </c>
      <c r="K26" s="97">
        <v>8117672</v>
      </c>
      <c r="L26" s="97"/>
      <c r="M26" s="97"/>
      <c r="N26" s="97">
        <v>8117672</v>
      </c>
      <c r="S26" s="102"/>
    </row>
    <row r="27" spans="1:21">
      <c r="A27" s="109" t="s">
        <v>153</v>
      </c>
      <c r="B27" s="41" t="s">
        <v>154</v>
      </c>
      <c r="C27" s="30">
        <v>2311000</v>
      </c>
      <c r="D27" s="30"/>
      <c r="E27" s="30"/>
      <c r="F27" s="31">
        <f t="shared" si="0"/>
        <v>2311000</v>
      </c>
      <c r="G27" s="30">
        <v>2311000</v>
      </c>
      <c r="H27" s="30"/>
      <c r="I27" s="30"/>
      <c r="J27" s="31">
        <f t="shared" si="1"/>
        <v>2311000</v>
      </c>
      <c r="K27" s="97">
        <v>2311000</v>
      </c>
      <c r="L27" s="97"/>
      <c r="M27" s="97"/>
      <c r="N27" s="97">
        <v>2311000</v>
      </c>
    </row>
    <row r="28" spans="1:21">
      <c r="A28" s="109" t="s">
        <v>155</v>
      </c>
      <c r="B28" s="41" t="s">
        <v>156</v>
      </c>
      <c r="C28" s="30">
        <v>500000</v>
      </c>
      <c r="D28" s="30"/>
      <c r="E28" s="30"/>
      <c r="F28" s="31">
        <f t="shared" si="0"/>
        <v>500000</v>
      </c>
      <c r="G28" s="30">
        <v>744889</v>
      </c>
      <c r="H28" s="30"/>
      <c r="I28" s="30"/>
      <c r="J28" s="31">
        <f t="shared" si="1"/>
        <v>744889</v>
      </c>
      <c r="K28" s="97">
        <v>744889</v>
      </c>
      <c r="L28" s="97"/>
      <c r="M28" s="97"/>
      <c r="N28" s="97">
        <v>744889</v>
      </c>
    </row>
    <row r="29" spans="1:21">
      <c r="A29" s="109" t="s">
        <v>157</v>
      </c>
      <c r="B29" s="41" t="s">
        <v>158</v>
      </c>
      <c r="C29" s="30"/>
      <c r="D29" s="30"/>
      <c r="E29" s="30"/>
      <c r="F29" s="31"/>
      <c r="G29" s="30"/>
      <c r="H29" s="30"/>
      <c r="I29" s="30"/>
      <c r="J29" s="31"/>
      <c r="K29" s="97">
        <v>0</v>
      </c>
      <c r="L29" s="97"/>
      <c r="M29" s="97"/>
      <c r="N29" s="97">
        <v>0</v>
      </c>
    </row>
    <row r="30" spans="1:21">
      <c r="A30" s="109" t="s">
        <v>159</v>
      </c>
      <c r="B30" s="41" t="s">
        <v>160</v>
      </c>
      <c r="C30" s="30"/>
      <c r="D30" s="30"/>
      <c r="E30" s="30"/>
      <c r="F30" s="31"/>
      <c r="G30" s="30"/>
      <c r="H30" s="30"/>
      <c r="I30" s="30"/>
      <c r="J30" s="31"/>
      <c r="K30" s="97">
        <v>0</v>
      </c>
      <c r="L30" s="97"/>
      <c r="M30" s="97"/>
      <c r="N30" s="97">
        <v>0</v>
      </c>
    </row>
    <row r="31" spans="1:21" s="2" customFormat="1" ht="14.25">
      <c r="A31" s="110" t="s">
        <v>161</v>
      </c>
      <c r="B31" s="104" t="s">
        <v>162</v>
      </c>
      <c r="C31" s="31">
        <f>SUM(C23:C28)</f>
        <v>52282550</v>
      </c>
      <c r="D31" s="31"/>
      <c r="E31" s="31"/>
      <c r="F31" s="31">
        <f t="shared" si="0"/>
        <v>52282550</v>
      </c>
      <c r="G31" s="31">
        <f>SUM(G23:G28)</f>
        <v>52527439</v>
      </c>
      <c r="H31" s="31"/>
      <c r="I31" s="31"/>
      <c r="J31" s="31">
        <f t="shared" si="1"/>
        <v>52527439</v>
      </c>
      <c r="K31" s="86">
        <v>41527439</v>
      </c>
      <c r="L31" s="86"/>
      <c r="M31" s="86"/>
      <c r="N31" s="86">
        <v>41527439</v>
      </c>
      <c r="O31" s="84"/>
    </row>
    <row r="32" spans="1:21" s="115" customFormat="1" ht="15.75">
      <c r="A32" s="42" t="s">
        <v>101</v>
      </c>
      <c r="B32" s="111"/>
      <c r="C32" s="112">
        <f>SUM(C15+C22+C31)</f>
        <v>457902058</v>
      </c>
      <c r="D32" s="113"/>
      <c r="E32" s="113"/>
      <c r="F32" s="112">
        <f t="shared" si="0"/>
        <v>457902058</v>
      </c>
      <c r="G32" s="112">
        <f>SUM(G15+G22+G31)</f>
        <v>465714564</v>
      </c>
      <c r="H32" s="113"/>
      <c r="I32" s="113"/>
      <c r="J32" s="113">
        <f t="shared" si="1"/>
        <v>465714564</v>
      </c>
      <c r="K32" s="114">
        <v>608925046</v>
      </c>
      <c r="L32" s="114"/>
      <c r="M32" s="114"/>
      <c r="N32" s="114">
        <v>608925046</v>
      </c>
      <c r="O32" s="126"/>
    </row>
    <row r="33" spans="1:15">
      <c r="A33" s="109" t="s">
        <v>163</v>
      </c>
      <c r="B33" s="41" t="s">
        <v>164</v>
      </c>
      <c r="C33" s="30">
        <v>42000000</v>
      </c>
      <c r="D33" s="30"/>
      <c r="E33" s="30"/>
      <c r="F33" s="31">
        <f t="shared" si="0"/>
        <v>42000000</v>
      </c>
      <c r="G33" s="30">
        <v>42000000</v>
      </c>
      <c r="H33" s="30"/>
      <c r="I33" s="30"/>
      <c r="J33" s="31">
        <f t="shared" si="1"/>
        <v>42000000</v>
      </c>
      <c r="K33" s="97">
        <v>0</v>
      </c>
      <c r="L33" s="97"/>
      <c r="M33" s="97"/>
      <c r="N33" s="97">
        <v>0</v>
      </c>
    </row>
    <row r="34" spans="1:15" s="2" customFormat="1" ht="14.25">
      <c r="A34" s="40" t="s">
        <v>165</v>
      </c>
      <c r="B34" s="104" t="s">
        <v>166</v>
      </c>
      <c r="C34" s="31">
        <f>SUM(C33:C33)</f>
        <v>42000000</v>
      </c>
      <c r="D34" s="31"/>
      <c r="E34" s="31"/>
      <c r="F34" s="31">
        <f t="shared" si="0"/>
        <v>42000000</v>
      </c>
      <c r="G34" s="31">
        <f>SUM(G33)</f>
        <v>42000000</v>
      </c>
      <c r="H34" s="31"/>
      <c r="I34" s="31"/>
      <c r="J34" s="31">
        <f t="shared" si="1"/>
        <v>42000000</v>
      </c>
      <c r="K34" s="86">
        <v>0</v>
      </c>
      <c r="L34" s="86"/>
      <c r="M34" s="86"/>
      <c r="N34" s="86">
        <v>0</v>
      </c>
      <c r="O34" s="84"/>
    </row>
    <row r="35" spans="1:15">
      <c r="A35" s="40" t="s">
        <v>167</v>
      </c>
      <c r="B35" s="104" t="s">
        <v>168</v>
      </c>
      <c r="C35" s="30"/>
      <c r="D35" s="30"/>
      <c r="E35" s="30"/>
      <c r="F35" s="31">
        <f t="shared" si="0"/>
        <v>0</v>
      </c>
      <c r="G35" s="30">
        <v>0</v>
      </c>
      <c r="H35" s="30"/>
      <c r="I35" s="30"/>
      <c r="J35" s="31">
        <f t="shared" si="1"/>
        <v>0</v>
      </c>
      <c r="K35" s="97">
        <v>0</v>
      </c>
      <c r="L35" s="97"/>
      <c r="M35" s="97"/>
      <c r="N35" s="97">
        <v>0</v>
      </c>
    </row>
    <row r="36" spans="1:15" s="115" customFormat="1" ht="15.75">
      <c r="A36" s="42" t="s">
        <v>102</v>
      </c>
      <c r="B36" s="111"/>
      <c r="C36" s="112"/>
      <c r="D36" s="113"/>
      <c r="E36" s="113"/>
      <c r="F36" s="113">
        <v>42000000</v>
      </c>
      <c r="G36" s="112">
        <f>SUM(G34+G35)</f>
        <v>42000000</v>
      </c>
      <c r="H36" s="113"/>
      <c r="I36" s="113"/>
      <c r="J36" s="113">
        <f t="shared" si="1"/>
        <v>42000000</v>
      </c>
      <c r="K36" s="114">
        <v>0</v>
      </c>
      <c r="L36" s="114"/>
      <c r="M36" s="114"/>
      <c r="N36" s="114">
        <v>0</v>
      </c>
      <c r="O36" s="126"/>
    </row>
    <row r="37" spans="1:15" s="2" customFormat="1" ht="15.75">
      <c r="A37" s="116" t="s">
        <v>169</v>
      </c>
      <c r="B37" s="48" t="s">
        <v>170</v>
      </c>
      <c r="C37" s="117">
        <f>SUM(C15+C22+C31+C34+C35)</f>
        <v>499902058</v>
      </c>
      <c r="D37" s="31"/>
      <c r="E37" s="31"/>
      <c r="F37" s="31">
        <f>SUM(F15+F22+F31+F34+F35)</f>
        <v>499902058</v>
      </c>
      <c r="G37" s="117">
        <f>SUM(G15+G22+G31+G34+G35)</f>
        <v>507714564</v>
      </c>
      <c r="H37" s="31"/>
      <c r="I37" s="31"/>
      <c r="J37" s="31">
        <f t="shared" si="1"/>
        <v>507714564</v>
      </c>
      <c r="K37" s="86">
        <v>608925046</v>
      </c>
      <c r="L37" s="86"/>
      <c r="M37" s="86"/>
      <c r="N37" s="86">
        <v>608925046</v>
      </c>
      <c r="O37" s="84"/>
    </row>
    <row r="38" spans="1:15" ht="15.75">
      <c r="A38" s="50" t="s">
        <v>171</v>
      </c>
      <c r="B38" s="48"/>
      <c r="C38" s="30"/>
      <c r="D38" s="30"/>
      <c r="E38" s="30"/>
      <c r="F38" s="31">
        <f t="shared" si="0"/>
        <v>0</v>
      </c>
      <c r="G38" s="30"/>
      <c r="H38" s="30"/>
      <c r="I38" s="30"/>
      <c r="J38" s="31">
        <f t="shared" si="1"/>
        <v>0</v>
      </c>
      <c r="K38" s="97">
        <v>0</v>
      </c>
      <c r="L38" s="97"/>
      <c r="M38" s="97"/>
      <c r="N38" s="97">
        <v>0</v>
      </c>
    </row>
    <row r="39" spans="1:15" ht="15.75">
      <c r="A39" s="50" t="s">
        <v>172</v>
      </c>
      <c r="B39" s="48"/>
      <c r="C39" s="30"/>
      <c r="D39" s="30"/>
      <c r="E39" s="30"/>
      <c r="F39" s="31">
        <f t="shared" si="0"/>
        <v>0</v>
      </c>
      <c r="G39" s="30"/>
      <c r="H39" s="30"/>
      <c r="I39" s="30"/>
      <c r="J39" s="31">
        <f t="shared" si="1"/>
        <v>0</v>
      </c>
      <c r="K39" s="97">
        <v>0</v>
      </c>
      <c r="L39" s="97"/>
      <c r="M39" s="97"/>
      <c r="N39" s="97">
        <v>0</v>
      </c>
    </row>
    <row r="40" spans="1:15">
      <c r="A40" s="34" t="s">
        <v>173</v>
      </c>
      <c r="B40" s="34" t="s">
        <v>174</v>
      </c>
      <c r="C40" s="30">
        <v>340900801</v>
      </c>
      <c r="D40" s="30"/>
      <c r="E40" s="30">
        <v>1516274</v>
      </c>
      <c r="F40" s="31">
        <f t="shared" si="0"/>
        <v>342417075</v>
      </c>
      <c r="G40" s="30">
        <v>340900801</v>
      </c>
      <c r="H40" s="30"/>
      <c r="I40" s="30">
        <v>1516274</v>
      </c>
      <c r="J40" s="31">
        <f t="shared" si="1"/>
        <v>342417075</v>
      </c>
      <c r="K40" s="129">
        <v>340900801</v>
      </c>
      <c r="L40" s="97"/>
      <c r="M40" s="129">
        <v>1516274</v>
      </c>
      <c r="N40" s="97">
        <v>342417075</v>
      </c>
    </row>
    <row r="41" spans="1:15" s="2" customFormat="1" ht="14.25">
      <c r="A41" s="37" t="s">
        <v>175</v>
      </c>
      <c r="B41" s="37" t="s">
        <v>176</v>
      </c>
      <c r="C41" s="31">
        <f>SUM(C40:C40)</f>
        <v>340900801</v>
      </c>
      <c r="D41" s="31">
        <f>SUM(D40:D40)</f>
        <v>0</v>
      </c>
      <c r="E41" s="31">
        <f>SUM(E40:E40)</f>
        <v>1516274</v>
      </c>
      <c r="F41" s="31">
        <f t="shared" si="0"/>
        <v>342417075</v>
      </c>
      <c r="G41" s="31">
        <f>SUM(G40)</f>
        <v>340900801</v>
      </c>
      <c r="H41" s="31"/>
      <c r="I41" s="31">
        <f>SUM(I40)</f>
        <v>1516274</v>
      </c>
      <c r="J41" s="31">
        <f t="shared" si="1"/>
        <v>342417075</v>
      </c>
      <c r="K41" s="128">
        <v>340900801</v>
      </c>
      <c r="L41" s="86"/>
      <c r="M41" s="128">
        <v>1516274</v>
      </c>
      <c r="N41" s="86">
        <v>342417075</v>
      </c>
      <c r="O41" s="84"/>
    </row>
    <row r="42" spans="1:15" s="2" customFormat="1" ht="14.25">
      <c r="A42" s="118" t="s">
        <v>177</v>
      </c>
      <c r="B42" s="37" t="s">
        <v>178</v>
      </c>
      <c r="C42" s="31">
        <f>SUM(C41)</f>
        <v>340900801</v>
      </c>
      <c r="D42" s="31"/>
      <c r="E42" s="31">
        <f>SUM(E41)</f>
        <v>1516274</v>
      </c>
      <c r="F42" s="31">
        <f>SUM(F41)</f>
        <v>342417075</v>
      </c>
      <c r="G42" s="31">
        <f>SUM(G41)</f>
        <v>340900801</v>
      </c>
      <c r="H42" s="31"/>
      <c r="I42" s="31">
        <f>SUM(I41)</f>
        <v>1516274</v>
      </c>
      <c r="J42" s="31">
        <f t="shared" si="1"/>
        <v>342417075</v>
      </c>
      <c r="K42" s="128">
        <v>340900801</v>
      </c>
      <c r="L42" s="86"/>
      <c r="M42" s="128">
        <v>1516274</v>
      </c>
      <c r="N42" s="86">
        <v>342417075</v>
      </c>
      <c r="O42" s="84"/>
    </row>
    <row r="43" spans="1:15" s="2" customFormat="1" ht="15.75">
      <c r="A43" s="119" t="s">
        <v>179</v>
      </c>
      <c r="B43" s="120" t="s">
        <v>180</v>
      </c>
      <c r="C43" s="117">
        <f>SUM(C42)</f>
        <v>340900801</v>
      </c>
      <c r="D43" s="117"/>
      <c r="E43" s="117">
        <f>SUM(E42)</f>
        <v>1516274</v>
      </c>
      <c r="F43" s="117">
        <f>SUM(F42)</f>
        <v>342417075</v>
      </c>
      <c r="G43" s="117">
        <f>SUM(G42)</f>
        <v>340900801</v>
      </c>
      <c r="H43" s="117">
        <f t="shared" ref="H43:I43" si="2">SUM(H42)</f>
        <v>0</v>
      </c>
      <c r="I43" s="117">
        <f t="shared" si="2"/>
        <v>1516274</v>
      </c>
      <c r="J43" s="31">
        <f t="shared" si="1"/>
        <v>342417075</v>
      </c>
      <c r="K43" s="128">
        <v>340900801</v>
      </c>
      <c r="L43" s="86"/>
      <c r="M43" s="128">
        <v>1516274</v>
      </c>
      <c r="N43" s="86">
        <v>342417075</v>
      </c>
      <c r="O43" s="84"/>
    </row>
    <row r="44" spans="1:15" s="123" customFormat="1" ht="15.75">
      <c r="A44" s="50" t="s">
        <v>23</v>
      </c>
      <c r="B44" s="50"/>
      <c r="C44" s="121">
        <f>SUM(C37+C43)</f>
        <v>840802859</v>
      </c>
      <c r="D44" s="121"/>
      <c r="E44" s="121">
        <f>SUM(E37+E43)</f>
        <v>1516274</v>
      </c>
      <c r="F44" s="121">
        <f>SUM(F37+F43)</f>
        <v>842319133</v>
      </c>
      <c r="G44" s="121">
        <f>SUM(G37+G43)</f>
        <v>848615365</v>
      </c>
      <c r="H44" s="121">
        <f t="shared" ref="H44:I44" si="3">SUM(H37+H43)</f>
        <v>0</v>
      </c>
      <c r="I44" s="121">
        <f t="shared" si="3"/>
        <v>1516274</v>
      </c>
      <c r="J44" s="121">
        <f t="shared" si="1"/>
        <v>850131639</v>
      </c>
      <c r="K44" s="122">
        <v>949825847</v>
      </c>
      <c r="L44" s="122"/>
      <c r="M44" s="122">
        <v>1516274</v>
      </c>
      <c r="N44" s="122">
        <v>951342121</v>
      </c>
      <c r="O44" s="127"/>
    </row>
    <row r="45" spans="1:15">
      <c r="F45" s="124"/>
    </row>
    <row r="46" spans="1:15">
      <c r="F46" s="124"/>
    </row>
  </sheetData>
  <mergeCells count="8">
    <mergeCell ref="A2:N2"/>
    <mergeCell ref="A3:N3"/>
    <mergeCell ref="A1:N1"/>
    <mergeCell ref="K5:N5"/>
    <mergeCell ref="A5:A6"/>
    <mergeCell ref="B5:B6"/>
    <mergeCell ref="C5:F5"/>
    <mergeCell ref="G5:J5"/>
  </mergeCells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topLeftCell="B7" workbookViewId="0">
      <selection activeCell="K7" sqref="K7:K44"/>
    </sheetView>
  </sheetViews>
  <sheetFormatPr defaultRowHeight="15"/>
  <cols>
    <col min="1" max="1" width="99.42578125" style="23" customWidth="1"/>
    <col min="2" max="2" width="10.85546875" style="23" customWidth="1"/>
    <col min="3" max="3" width="17.140625" style="93" bestFit="1" customWidth="1"/>
    <col min="4" max="4" width="8" style="93" bestFit="1" customWidth="1"/>
    <col min="5" max="5" width="14.28515625" style="93" bestFit="1" customWidth="1"/>
    <col min="6" max="6" width="17.140625" style="93" bestFit="1" customWidth="1"/>
    <col min="7" max="7" width="17.140625" style="23" bestFit="1" customWidth="1"/>
    <col min="8" max="8" width="8" style="23" bestFit="1" customWidth="1"/>
    <col min="9" max="9" width="14.28515625" style="23" bestFit="1" customWidth="1"/>
    <col min="10" max="10" width="16.5703125" style="23" bestFit="1" customWidth="1"/>
    <col min="11" max="11" width="16.28515625" style="91" customWidth="1"/>
    <col min="12" max="12" width="14.140625" style="91" customWidth="1"/>
    <col min="13" max="13" width="12.5703125" style="91" bestFit="1" customWidth="1"/>
    <col min="14" max="14" width="13" style="91" bestFit="1" customWidth="1"/>
    <col min="15" max="15" width="12.5703125" style="91" customWidth="1"/>
    <col min="16" max="16" width="12.42578125" style="91" customWidth="1"/>
    <col min="17" max="251" width="9.140625" style="23"/>
    <col min="252" max="252" width="92.5703125" style="23" customWidth="1"/>
    <col min="253" max="253" width="9.140625" style="23"/>
    <col min="254" max="254" width="15.42578125" style="23" customWidth="1"/>
    <col min="255" max="255" width="14.140625" style="23" customWidth="1"/>
    <col min="256" max="256" width="14" style="23" customWidth="1"/>
    <col min="257" max="257" width="14.85546875" style="23" customWidth="1"/>
    <col min="258" max="259" width="0" style="23" hidden="1" customWidth="1"/>
    <col min="260" max="260" width="14.5703125" style="23" bestFit="1" customWidth="1"/>
    <col min="261" max="507" width="9.140625" style="23"/>
    <col min="508" max="508" width="92.5703125" style="23" customWidth="1"/>
    <col min="509" max="509" width="9.140625" style="23"/>
    <col min="510" max="510" width="15.42578125" style="23" customWidth="1"/>
    <col min="511" max="511" width="14.140625" style="23" customWidth="1"/>
    <col min="512" max="512" width="14" style="23" customWidth="1"/>
    <col min="513" max="513" width="14.85546875" style="23" customWidth="1"/>
    <col min="514" max="515" width="0" style="23" hidden="1" customWidth="1"/>
    <col min="516" max="516" width="14.5703125" style="23" bestFit="1" customWidth="1"/>
    <col min="517" max="763" width="9.140625" style="23"/>
    <col min="764" max="764" width="92.5703125" style="23" customWidth="1"/>
    <col min="765" max="765" width="9.140625" style="23"/>
    <col min="766" max="766" width="15.42578125" style="23" customWidth="1"/>
    <col min="767" max="767" width="14.140625" style="23" customWidth="1"/>
    <col min="768" max="768" width="14" style="23" customWidth="1"/>
    <col min="769" max="769" width="14.85546875" style="23" customWidth="1"/>
    <col min="770" max="771" width="0" style="23" hidden="1" customWidth="1"/>
    <col min="772" max="772" width="14.5703125" style="23" bestFit="1" customWidth="1"/>
    <col min="773" max="1019" width="9.140625" style="23"/>
    <col min="1020" max="1020" width="92.5703125" style="23" customWidth="1"/>
    <col min="1021" max="1021" width="9.140625" style="23"/>
    <col min="1022" max="1022" width="15.42578125" style="23" customWidth="1"/>
    <col min="1023" max="1023" width="14.140625" style="23" customWidth="1"/>
    <col min="1024" max="1024" width="14" style="23" customWidth="1"/>
    <col min="1025" max="1025" width="14.85546875" style="23" customWidth="1"/>
    <col min="1026" max="1027" width="0" style="23" hidden="1" customWidth="1"/>
    <col min="1028" max="1028" width="14.5703125" style="23" bestFit="1" customWidth="1"/>
    <col min="1029" max="1275" width="9.140625" style="23"/>
    <col min="1276" max="1276" width="92.5703125" style="23" customWidth="1"/>
    <col min="1277" max="1277" width="9.140625" style="23"/>
    <col min="1278" max="1278" width="15.42578125" style="23" customWidth="1"/>
    <col min="1279" max="1279" width="14.140625" style="23" customWidth="1"/>
    <col min="1280" max="1280" width="14" style="23" customWidth="1"/>
    <col min="1281" max="1281" width="14.85546875" style="23" customWidth="1"/>
    <col min="1282" max="1283" width="0" style="23" hidden="1" customWidth="1"/>
    <col min="1284" max="1284" width="14.5703125" style="23" bestFit="1" customWidth="1"/>
    <col min="1285" max="1531" width="9.140625" style="23"/>
    <col min="1532" max="1532" width="92.5703125" style="23" customWidth="1"/>
    <col min="1533" max="1533" width="9.140625" style="23"/>
    <col min="1534" max="1534" width="15.42578125" style="23" customWidth="1"/>
    <col min="1535" max="1535" width="14.140625" style="23" customWidth="1"/>
    <col min="1536" max="1536" width="14" style="23" customWidth="1"/>
    <col min="1537" max="1537" width="14.85546875" style="23" customWidth="1"/>
    <col min="1538" max="1539" width="0" style="23" hidden="1" customWidth="1"/>
    <col min="1540" max="1540" width="14.5703125" style="23" bestFit="1" customWidth="1"/>
    <col min="1541" max="1787" width="9.140625" style="23"/>
    <col min="1788" max="1788" width="92.5703125" style="23" customWidth="1"/>
    <col min="1789" max="1789" width="9.140625" style="23"/>
    <col min="1790" max="1790" width="15.42578125" style="23" customWidth="1"/>
    <col min="1791" max="1791" width="14.140625" style="23" customWidth="1"/>
    <col min="1792" max="1792" width="14" style="23" customWidth="1"/>
    <col min="1793" max="1793" width="14.85546875" style="23" customWidth="1"/>
    <col min="1794" max="1795" width="0" style="23" hidden="1" customWidth="1"/>
    <col min="1796" max="1796" width="14.5703125" style="23" bestFit="1" customWidth="1"/>
    <col min="1797" max="2043" width="9.140625" style="23"/>
    <col min="2044" max="2044" width="92.5703125" style="23" customWidth="1"/>
    <col min="2045" max="2045" width="9.140625" style="23"/>
    <col min="2046" max="2046" width="15.42578125" style="23" customWidth="1"/>
    <col min="2047" max="2047" width="14.140625" style="23" customWidth="1"/>
    <col min="2048" max="2048" width="14" style="23" customWidth="1"/>
    <col min="2049" max="2049" width="14.85546875" style="23" customWidth="1"/>
    <col min="2050" max="2051" width="0" style="23" hidden="1" customWidth="1"/>
    <col min="2052" max="2052" width="14.5703125" style="23" bestFit="1" customWidth="1"/>
    <col min="2053" max="2299" width="9.140625" style="23"/>
    <col min="2300" max="2300" width="92.5703125" style="23" customWidth="1"/>
    <col min="2301" max="2301" width="9.140625" style="23"/>
    <col min="2302" max="2302" width="15.42578125" style="23" customWidth="1"/>
    <col min="2303" max="2303" width="14.140625" style="23" customWidth="1"/>
    <col min="2304" max="2304" width="14" style="23" customWidth="1"/>
    <col min="2305" max="2305" width="14.85546875" style="23" customWidth="1"/>
    <col min="2306" max="2307" width="0" style="23" hidden="1" customWidth="1"/>
    <col min="2308" max="2308" width="14.5703125" style="23" bestFit="1" customWidth="1"/>
    <col min="2309" max="2555" width="9.140625" style="23"/>
    <col min="2556" max="2556" width="92.5703125" style="23" customWidth="1"/>
    <col min="2557" max="2557" width="9.140625" style="23"/>
    <col min="2558" max="2558" width="15.42578125" style="23" customWidth="1"/>
    <col min="2559" max="2559" width="14.140625" style="23" customWidth="1"/>
    <col min="2560" max="2560" width="14" style="23" customWidth="1"/>
    <col min="2561" max="2561" width="14.85546875" style="23" customWidth="1"/>
    <col min="2562" max="2563" width="0" style="23" hidden="1" customWidth="1"/>
    <col min="2564" max="2564" width="14.5703125" style="23" bestFit="1" customWidth="1"/>
    <col min="2565" max="2811" width="9.140625" style="23"/>
    <col min="2812" max="2812" width="92.5703125" style="23" customWidth="1"/>
    <col min="2813" max="2813" width="9.140625" style="23"/>
    <col min="2814" max="2814" width="15.42578125" style="23" customWidth="1"/>
    <col min="2815" max="2815" width="14.140625" style="23" customWidth="1"/>
    <col min="2816" max="2816" width="14" style="23" customWidth="1"/>
    <col min="2817" max="2817" width="14.85546875" style="23" customWidth="1"/>
    <col min="2818" max="2819" width="0" style="23" hidden="1" customWidth="1"/>
    <col min="2820" max="2820" width="14.5703125" style="23" bestFit="1" customWidth="1"/>
    <col min="2821" max="3067" width="9.140625" style="23"/>
    <col min="3068" max="3068" width="92.5703125" style="23" customWidth="1"/>
    <col min="3069" max="3069" width="9.140625" style="23"/>
    <col min="3070" max="3070" width="15.42578125" style="23" customWidth="1"/>
    <col min="3071" max="3071" width="14.140625" style="23" customWidth="1"/>
    <col min="3072" max="3072" width="14" style="23" customWidth="1"/>
    <col min="3073" max="3073" width="14.85546875" style="23" customWidth="1"/>
    <col min="3074" max="3075" width="0" style="23" hidden="1" customWidth="1"/>
    <col min="3076" max="3076" width="14.5703125" style="23" bestFit="1" customWidth="1"/>
    <col min="3077" max="3323" width="9.140625" style="23"/>
    <col min="3324" max="3324" width="92.5703125" style="23" customWidth="1"/>
    <col min="3325" max="3325" width="9.140625" style="23"/>
    <col min="3326" max="3326" width="15.42578125" style="23" customWidth="1"/>
    <col min="3327" max="3327" width="14.140625" style="23" customWidth="1"/>
    <col min="3328" max="3328" width="14" style="23" customWidth="1"/>
    <col min="3329" max="3329" width="14.85546875" style="23" customWidth="1"/>
    <col min="3330" max="3331" width="0" style="23" hidden="1" customWidth="1"/>
    <col min="3332" max="3332" width="14.5703125" style="23" bestFit="1" customWidth="1"/>
    <col min="3333" max="3579" width="9.140625" style="23"/>
    <col min="3580" max="3580" width="92.5703125" style="23" customWidth="1"/>
    <col min="3581" max="3581" width="9.140625" style="23"/>
    <col min="3582" max="3582" width="15.42578125" style="23" customWidth="1"/>
    <col min="3583" max="3583" width="14.140625" style="23" customWidth="1"/>
    <col min="3584" max="3584" width="14" style="23" customWidth="1"/>
    <col min="3585" max="3585" width="14.85546875" style="23" customWidth="1"/>
    <col min="3586" max="3587" width="0" style="23" hidden="1" customWidth="1"/>
    <col min="3588" max="3588" width="14.5703125" style="23" bestFit="1" customWidth="1"/>
    <col min="3589" max="3835" width="9.140625" style="23"/>
    <col min="3836" max="3836" width="92.5703125" style="23" customWidth="1"/>
    <col min="3837" max="3837" width="9.140625" style="23"/>
    <col min="3838" max="3838" width="15.42578125" style="23" customWidth="1"/>
    <col min="3839" max="3839" width="14.140625" style="23" customWidth="1"/>
    <col min="3840" max="3840" width="14" style="23" customWidth="1"/>
    <col min="3841" max="3841" width="14.85546875" style="23" customWidth="1"/>
    <col min="3842" max="3843" width="0" style="23" hidden="1" customWidth="1"/>
    <col min="3844" max="3844" width="14.5703125" style="23" bestFit="1" customWidth="1"/>
    <col min="3845" max="4091" width="9.140625" style="23"/>
    <col min="4092" max="4092" width="92.5703125" style="23" customWidth="1"/>
    <col min="4093" max="4093" width="9.140625" style="23"/>
    <col min="4094" max="4094" width="15.42578125" style="23" customWidth="1"/>
    <col min="4095" max="4095" width="14.140625" style="23" customWidth="1"/>
    <col min="4096" max="4096" width="14" style="23" customWidth="1"/>
    <col min="4097" max="4097" width="14.85546875" style="23" customWidth="1"/>
    <col min="4098" max="4099" width="0" style="23" hidden="1" customWidth="1"/>
    <col min="4100" max="4100" width="14.5703125" style="23" bestFit="1" customWidth="1"/>
    <col min="4101" max="4347" width="9.140625" style="23"/>
    <col min="4348" max="4348" width="92.5703125" style="23" customWidth="1"/>
    <col min="4349" max="4349" width="9.140625" style="23"/>
    <col min="4350" max="4350" width="15.42578125" style="23" customWidth="1"/>
    <col min="4351" max="4351" width="14.140625" style="23" customWidth="1"/>
    <col min="4352" max="4352" width="14" style="23" customWidth="1"/>
    <col min="4353" max="4353" width="14.85546875" style="23" customWidth="1"/>
    <col min="4354" max="4355" width="0" style="23" hidden="1" customWidth="1"/>
    <col min="4356" max="4356" width="14.5703125" style="23" bestFit="1" customWidth="1"/>
    <col min="4357" max="4603" width="9.140625" style="23"/>
    <col min="4604" max="4604" width="92.5703125" style="23" customWidth="1"/>
    <col min="4605" max="4605" width="9.140625" style="23"/>
    <col min="4606" max="4606" width="15.42578125" style="23" customWidth="1"/>
    <col min="4607" max="4607" width="14.140625" style="23" customWidth="1"/>
    <col min="4608" max="4608" width="14" style="23" customWidth="1"/>
    <col min="4609" max="4609" width="14.85546875" style="23" customWidth="1"/>
    <col min="4610" max="4611" width="0" style="23" hidden="1" customWidth="1"/>
    <col min="4612" max="4612" width="14.5703125" style="23" bestFit="1" customWidth="1"/>
    <col min="4613" max="4859" width="9.140625" style="23"/>
    <col min="4860" max="4860" width="92.5703125" style="23" customWidth="1"/>
    <col min="4861" max="4861" width="9.140625" style="23"/>
    <col min="4862" max="4862" width="15.42578125" style="23" customWidth="1"/>
    <col min="4863" max="4863" width="14.140625" style="23" customWidth="1"/>
    <col min="4864" max="4864" width="14" style="23" customWidth="1"/>
    <col min="4865" max="4865" width="14.85546875" style="23" customWidth="1"/>
    <col min="4866" max="4867" width="0" style="23" hidden="1" customWidth="1"/>
    <col min="4868" max="4868" width="14.5703125" style="23" bestFit="1" customWidth="1"/>
    <col min="4869" max="5115" width="9.140625" style="23"/>
    <col min="5116" max="5116" width="92.5703125" style="23" customWidth="1"/>
    <col min="5117" max="5117" width="9.140625" style="23"/>
    <col min="5118" max="5118" width="15.42578125" style="23" customWidth="1"/>
    <col min="5119" max="5119" width="14.140625" style="23" customWidth="1"/>
    <col min="5120" max="5120" width="14" style="23" customWidth="1"/>
    <col min="5121" max="5121" width="14.85546875" style="23" customWidth="1"/>
    <col min="5122" max="5123" width="0" style="23" hidden="1" customWidth="1"/>
    <col min="5124" max="5124" width="14.5703125" style="23" bestFit="1" customWidth="1"/>
    <col min="5125" max="5371" width="9.140625" style="23"/>
    <col min="5372" max="5372" width="92.5703125" style="23" customWidth="1"/>
    <col min="5373" max="5373" width="9.140625" style="23"/>
    <col min="5374" max="5374" width="15.42578125" style="23" customWidth="1"/>
    <col min="5375" max="5375" width="14.140625" style="23" customWidth="1"/>
    <col min="5376" max="5376" width="14" style="23" customWidth="1"/>
    <col min="5377" max="5377" width="14.85546875" style="23" customWidth="1"/>
    <col min="5378" max="5379" width="0" style="23" hidden="1" customWidth="1"/>
    <col min="5380" max="5380" width="14.5703125" style="23" bestFit="1" customWidth="1"/>
    <col min="5381" max="5627" width="9.140625" style="23"/>
    <col min="5628" max="5628" width="92.5703125" style="23" customWidth="1"/>
    <col min="5629" max="5629" width="9.140625" style="23"/>
    <col min="5630" max="5630" width="15.42578125" style="23" customWidth="1"/>
    <col min="5631" max="5631" width="14.140625" style="23" customWidth="1"/>
    <col min="5632" max="5632" width="14" style="23" customWidth="1"/>
    <col min="5633" max="5633" width="14.85546875" style="23" customWidth="1"/>
    <col min="5634" max="5635" width="0" style="23" hidden="1" customWidth="1"/>
    <col min="5636" max="5636" width="14.5703125" style="23" bestFit="1" customWidth="1"/>
    <col min="5637" max="5883" width="9.140625" style="23"/>
    <col min="5884" max="5884" width="92.5703125" style="23" customWidth="1"/>
    <col min="5885" max="5885" width="9.140625" style="23"/>
    <col min="5886" max="5886" width="15.42578125" style="23" customWidth="1"/>
    <col min="5887" max="5887" width="14.140625" style="23" customWidth="1"/>
    <col min="5888" max="5888" width="14" style="23" customWidth="1"/>
    <col min="5889" max="5889" width="14.85546875" style="23" customWidth="1"/>
    <col min="5890" max="5891" width="0" style="23" hidden="1" customWidth="1"/>
    <col min="5892" max="5892" width="14.5703125" style="23" bestFit="1" customWidth="1"/>
    <col min="5893" max="6139" width="9.140625" style="23"/>
    <col min="6140" max="6140" width="92.5703125" style="23" customWidth="1"/>
    <col min="6141" max="6141" width="9.140625" style="23"/>
    <col min="6142" max="6142" width="15.42578125" style="23" customWidth="1"/>
    <col min="6143" max="6143" width="14.140625" style="23" customWidth="1"/>
    <col min="6144" max="6144" width="14" style="23" customWidth="1"/>
    <col min="6145" max="6145" width="14.85546875" style="23" customWidth="1"/>
    <col min="6146" max="6147" width="0" style="23" hidden="1" customWidth="1"/>
    <col min="6148" max="6148" width="14.5703125" style="23" bestFit="1" customWidth="1"/>
    <col min="6149" max="6395" width="9.140625" style="23"/>
    <col min="6396" max="6396" width="92.5703125" style="23" customWidth="1"/>
    <col min="6397" max="6397" width="9.140625" style="23"/>
    <col min="6398" max="6398" width="15.42578125" style="23" customWidth="1"/>
    <col min="6399" max="6399" width="14.140625" style="23" customWidth="1"/>
    <col min="6400" max="6400" width="14" style="23" customWidth="1"/>
    <col min="6401" max="6401" width="14.85546875" style="23" customWidth="1"/>
    <col min="6402" max="6403" width="0" style="23" hidden="1" customWidth="1"/>
    <col min="6404" max="6404" width="14.5703125" style="23" bestFit="1" customWidth="1"/>
    <col min="6405" max="6651" width="9.140625" style="23"/>
    <col min="6652" max="6652" width="92.5703125" style="23" customWidth="1"/>
    <col min="6653" max="6653" width="9.140625" style="23"/>
    <col min="6654" max="6654" width="15.42578125" style="23" customWidth="1"/>
    <col min="6655" max="6655" width="14.140625" style="23" customWidth="1"/>
    <col min="6656" max="6656" width="14" style="23" customWidth="1"/>
    <col min="6657" max="6657" width="14.85546875" style="23" customWidth="1"/>
    <col min="6658" max="6659" width="0" style="23" hidden="1" customWidth="1"/>
    <col min="6660" max="6660" width="14.5703125" style="23" bestFit="1" customWidth="1"/>
    <col min="6661" max="6907" width="9.140625" style="23"/>
    <col min="6908" max="6908" width="92.5703125" style="23" customWidth="1"/>
    <col min="6909" max="6909" width="9.140625" style="23"/>
    <col min="6910" max="6910" width="15.42578125" style="23" customWidth="1"/>
    <col min="6911" max="6911" width="14.140625" style="23" customWidth="1"/>
    <col min="6912" max="6912" width="14" style="23" customWidth="1"/>
    <col min="6913" max="6913" width="14.85546875" style="23" customWidth="1"/>
    <col min="6914" max="6915" width="0" style="23" hidden="1" customWidth="1"/>
    <col min="6916" max="6916" width="14.5703125" style="23" bestFit="1" customWidth="1"/>
    <col min="6917" max="7163" width="9.140625" style="23"/>
    <col min="7164" max="7164" width="92.5703125" style="23" customWidth="1"/>
    <col min="7165" max="7165" width="9.140625" style="23"/>
    <col min="7166" max="7166" width="15.42578125" style="23" customWidth="1"/>
    <col min="7167" max="7167" width="14.140625" style="23" customWidth="1"/>
    <col min="7168" max="7168" width="14" style="23" customWidth="1"/>
    <col min="7169" max="7169" width="14.85546875" style="23" customWidth="1"/>
    <col min="7170" max="7171" width="0" style="23" hidden="1" customWidth="1"/>
    <col min="7172" max="7172" width="14.5703125" style="23" bestFit="1" customWidth="1"/>
    <col min="7173" max="7419" width="9.140625" style="23"/>
    <col min="7420" max="7420" width="92.5703125" style="23" customWidth="1"/>
    <col min="7421" max="7421" width="9.140625" style="23"/>
    <col min="7422" max="7422" width="15.42578125" style="23" customWidth="1"/>
    <col min="7423" max="7423" width="14.140625" style="23" customWidth="1"/>
    <col min="7424" max="7424" width="14" style="23" customWidth="1"/>
    <col min="7425" max="7425" width="14.85546875" style="23" customWidth="1"/>
    <col min="7426" max="7427" width="0" style="23" hidden="1" customWidth="1"/>
    <col min="7428" max="7428" width="14.5703125" style="23" bestFit="1" customWidth="1"/>
    <col min="7429" max="7675" width="9.140625" style="23"/>
    <col min="7676" max="7676" width="92.5703125" style="23" customWidth="1"/>
    <col min="7677" max="7677" width="9.140625" style="23"/>
    <col min="7678" max="7678" width="15.42578125" style="23" customWidth="1"/>
    <col min="7679" max="7679" width="14.140625" style="23" customWidth="1"/>
    <col min="7680" max="7680" width="14" style="23" customWidth="1"/>
    <col min="7681" max="7681" width="14.85546875" style="23" customWidth="1"/>
    <col min="7682" max="7683" width="0" style="23" hidden="1" customWidth="1"/>
    <col min="7684" max="7684" width="14.5703125" style="23" bestFit="1" customWidth="1"/>
    <col min="7685" max="7931" width="9.140625" style="23"/>
    <col min="7932" max="7932" width="92.5703125" style="23" customWidth="1"/>
    <col min="7933" max="7933" width="9.140625" style="23"/>
    <col min="7934" max="7934" width="15.42578125" style="23" customWidth="1"/>
    <col min="7935" max="7935" width="14.140625" style="23" customWidth="1"/>
    <col min="7936" max="7936" width="14" style="23" customWidth="1"/>
    <col min="7937" max="7937" width="14.85546875" style="23" customWidth="1"/>
    <col min="7938" max="7939" width="0" style="23" hidden="1" customWidth="1"/>
    <col min="7940" max="7940" width="14.5703125" style="23" bestFit="1" customWidth="1"/>
    <col min="7941" max="8187" width="9.140625" style="23"/>
    <col min="8188" max="8188" width="92.5703125" style="23" customWidth="1"/>
    <col min="8189" max="8189" width="9.140625" style="23"/>
    <col min="8190" max="8190" width="15.42578125" style="23" customWidth="1"/>
    <col min="8191" max="8191" width="14.140625" style="23" customWidth="1"/>
    <col min="8192" max="8192" width="14" style="23" customWidth="1"/>
    <col min="8193" max="8193" width="14.85546875" style="23" customWidth="1"/>
    <col min="8194" max="8195" width="0" style="23" hidden="1" customWidth="1"/>
    <col min="8196" max="8196" width="14.5703125" style="23" bestFit="1" customWidth="1"/>
    <col min="8197" max="8443" width="9.140625" style="23"/>
    <col min="8444" max="8444" width="92.5703125" style="23" customWidth="1"/>
    <col min="8445" max="8445" width="9.140625" style="23"/>
    <col min="8446" max="8446" width="15.42578125" style="23" customWidth="1"/>
    <col min="8447" max="8447" width="14.140625" style="23" customWidth="1"/>
    <col min="8448" max="8448" width="14" style="23" customWidth="1"/>
    <col min="8449" max="8449" width="14.85546875" style="23" customWidth="1"/>
    <col min="8450" max="8451" width="0" style="23" hidden="1" customWidth="1"/>
    <col min="8452" max="8452" width="14.5703125" style="23" bestFit="1" customWidth="1"/>
    <col min="8453" max="8699" width="9.140625" style="23"/>
    <col min="8700" max="8700" width="92.5703125" style="23" customWidth="1"/>
    <col min="8701" max="8701" width="9.140625" style="23"/>
    <col min="8702" max="8702" width="15.42578125" style="23" customWidth="1"/>
    <col min="8703" max="8703" width="14.140625" style="23" customWidth="1"/>
    <col min="8704" max="8704" width="14" style="23" customWidth="1"/>
    <col min="8705" max="8705" width="14.85546875" style="23" customWidth="1"/>
    <col min="8706" max="8707" width="0" style="23" hidden="1" customWidth="1"/>
    <col min="8708" max="8708" width="14.5703125" style="23" bestFit="1" customWidth="1"/>
    <col min="8709" max="8955" width="9.140625" style="23"/>
    <col min="8956" max="8956" width="92.5703125" style="23" customWidth="1"/>
    <col min="8957" max="8957" width="9.140625" style="23"/>
    <col min="8958" max="8958" width="15.42578125" style="23" customWidth="1"/>
    <col min="8959" max="8959" width="14.140625" style="23" customWidth="1"/>
    <col min="8960" max="8960" width="14" style="23" customWidth="1"/>
    <col min="8961" max="8961" width="14.85546875" style="23" customWidth="1"/>
    <col min="8962" max="8963" width="0" style="23" hidden="1" customWidth="1"/>
    <col min="8964" max="8964" width="14.5703125" style="23" bestFit="1" customWidth="1"/>
    <col min="8965" max="9211" width="9.140625" style="23"/>
    <col min="9212" max="9212" width="92.5703125" style="23" customWidth="1"/>
    <col min="9213" max="9213" width="9.140625" style="23"/>
    <col min="9214" max="9214" width="15.42578125" style="23" customWidth="1"/>
    <col min="9215" max="9215" width="14.140625" style="23" customWidth="1"/>
    <col min="9216" max="9216" width="14" style="23" customWidth="1"/>
    <col min="9217" max="9217" width="14.85546875" style="23" customWidth="1"/>
    <col min="9218" max="9219" width="0" style="23" hidden="1" customWidth="1"/>
    <col min="9220" max="9220" width="14.5703125" style="23" bestFit="1" customWidth="1"/>
    <col min="9221" max="9467" width="9.140625" style="23"/>
    <col min="9468" max="9468" width="92.5703125" style="23" customWidth="1"/>
    <col min="9469" max="9469" width="9.140625" style="23"/>
    <col min="9470" max="9470" width="15.42578125" style="23" customWidth="1"/>
    <col min="9471" max="9471" width="14.140625" style="23" customWidth="1"/>
    <col min="9472" max="9472" width="14" style="23" customWidth="1"/>
    <col min="9473" max="9473" width="14.85546875" style="23" customWidth="1"/>
    <col min="9474" max="9475" width="0" style="23" hidden="1" customWidth="1"/>
    <col min="9476" max="9476" width="14.5703125" style="23" bestFit="1" customWidth="1"/>
    <col min="9477" max="9723" width="9.140625" style="23"/>
    <col min="9724" max="9724" width="92.5703125" style="23" customWidth="1"/>
    <col min="9725" max="9725" width="9.140625" style="23"/>
    <col min="9726" max="9726" width="15.42578125" style="23" customWidth="1"/>
    <col min="9727" max="9727" width="14.140625" style="23" customWidth="1"/>
    <col min="9728" max="9728" width="14" style="23" customWidth="1"/>
    <col min="9729" max="9729" width="14.85546875" style="23" customWidth="1"/>
    <col min="9730" max="9731" width="0" style="23" hidden="1" customWidth="1"/>
    <col min="9732" max="9732" width="14.5703125" style="23" bestFit="1" customWidth="1"/>
    <col min="9733" max="9979" width="9.140625" style="23"/>
    <col min="9980" max="9980" width="92.5703125" style="23" customWidth="1"/>
    <col min="9981" max="9981" width="9.140625" style="23"/>
    <col min="9982" max="9982" width="15.42578125" style="23" customWidth="1"/>
    <col min="9983" max="9983" width="14.140625" style="23" customWidth="1"/>
    <col min="9984" max="9984" width="14" style="23" customWidth="1"/>
    <col min="9985" max="9985" width="14.85546875" style="23" customWidth="1"/>
    <col min="9986" max="9987" width="0" style="23" hidden="1" customWidth="1"/>
    <col min="9988" max="9988" width="14.5703125" style="23" bestFit="1" customWidth="1"/>
    <col min="9989" max="10235" width="9.140625" style="23"/>
    <col min="10236" max="10236" width="92.5703125" style="23" customWidth="1"/>
    <col min="10237" max="10237" width="9.140625" style="23"/>
    <col min="10238" max="10238" width="15.42578125" style="23" customWidth="1"/>
    <col min="10239" max="10239" width="14.140625" style="23" customWidth="1"/>
    <col min="10240" max="10240" width="14" style="23" customWidth="1"/>
    <col min="10241" max="10241" width="14.85546875" style="23" customWidth="1"/>
    <col min="10242" max="10243" width="0" style="23" hidden="1" customWidth="1"/>
    <col min="10244" max="10244" width="14.5703125" style="23" bestFit="1" customWidth="1"/>
    <col min="10245" max="10491" width="9.140625" style="23"/>
    <col min="10492" max="10492" width="92.5703125" style="23" customWidth="1"/>
    <col min="10493" max="10493" width="9.140625" style="23"/>
    <col min="10494" max="10494" width="15.42578125" style="23" customWidth="1"/>
    <col min="10495" max="10495" width="14.140625" style="23" customWidth="1"/>
    <col min="10496" max="10496" width="14" style="23" customWidth="1"/>
    <col min="10497" max="10497" width="14.85546875" style="23" customWidth="1"/>
    <col min="10498" max="10499" width="0" style="23" hidden="1" customWidth="1"/>
    <col min="10500" max="10500" width="14.5703125" style="23" bestFit="1" customWidth="1"/>
    <col min="10501" max="10747" width="9.140625" style="23"/>
    <col min="10748" max="10748" width="92.5703125" style="23" customWidth="1"/>
    <col min="10749" max="10749" width="9.140625" style="23"/>
    <col min="10750" max="10750" width="15.42578125" style="23" customWidth="1"/>
    <col min="10751" max="10751" width="14.140625" style="23" customWidth="1"/>
    <col min="10752" max="10752" width="14" style="23" customWidth="1"/>
    <col min="10753" max="10753" width="14.85546875" style="23" customWidth="1"/>
    <col min="10754" max="10755" width="0" style="23" hidden="1" customWidth="1"/>
    <col min="10756" max="10756" width="14.5703125" style="23" bestFit="1" customWidth="1"/>
    <col min="10757" max="11003" width="9.140625" style="23"/>
    <col min="11004" max="11004" width="92.5703125" style="23" customWidth="1"/>
    <col min="11005" max="11005" width="9.140625" style="23"/>
    <col min="11006" max="11006" width="15.42578125" style="23" customWidth="1"/>
    <col min="11007" max="11007" width="14.140625" style="23" customWidth="1"/>
    <col min="11008" max="11008" width="14" style="23" customWidth="1"/>
    <col min="11009" max="11009" width="14.85546875" style="23" customWidth="1"/>
    <col min="11010" max="11011" width="0" style="23" hidden="1" customWidth="1"/>
    <col min="11012" max="11012" width="14.5703125" style="23" bestFit="1" customWidth="1"/>
    <col min="11013" max="11259" width="9.140625" style="23"/>
    <col min="11260" max="11260" width="92.5703125" style="23" customWidth="1"/>
    <col min="11261" max="11261" width="9.140625" style="23"/>
    <col min="11262" max="11262" width="15.42578125" style="23" customWidth="1"/>
    <col min="11263" max="11263" width="14.140625" style="23" customWidth="1"/>
    <col min="11264" max="11264" width="14" style="23" customWidth="1"/>
    <col min="11265" max="11265" width="14.85546875" style="23" customWidth="1"/>
    <col min="11266" max="11267" width="0" style="23" hidden="1" customWidth="1"/>
    <col min="11268" max="11268" width="14.5703125" style="23" bestFit="1" customWidth="1"/>
    <col min="11269" max="11515" width="9.140625" style="23"/>
    <col min="11516" max="11516" width="92.5703125" style="23" customWidth="1"/>
    <col min="11517" max="11517" width="9.140625" style="23"/>
    <col min="11518" max="11518" width="15.42578125" style="23" customWidth="1"/>
    <col min="11519" max="11519" width="14.140625" style="23" customWidth="1"/>
    <col min="11520" max="11520" width="14" style="23" customWidth="1"/>
    <col min="11521" max="11521" width="14.85546875" style="23" customWidth="1"/>
    <col min="11522" max="11523" width="0" style="23" hidden="1" customWidth="1"/>
    <col min="11524" max="11524" width="14.5703125" style="23" bestFit="1" customWidth="1"/>
    <col min="11525" max="11771" width="9.140625" style="23"/>
    <col min="11772" max="11772" width="92.5703125" style="23" customWidth="1"/>
    <col min="11773" max="11773" width="9.140625" style="23"/>
    <col min="11774" max="11774" width="15.42578125" style="23" customWidth="1"/>
    <col min="11775" max="11775" width="14.140625" style="23" customWidth="1"/>
    <col min="11776" max="11776" width="14" style="23" customWidth="1"/>
    <col min="11777" max="11777" width="14.85546875" style="23" customWidth="1"/>
    <col min="11778" max="11779" width="0" style="23" hidden="1" customWidth="1"/>
    <col min="11780" max="11780" width="14.5703125" style="23" bestFit="1" customWidth="1"/>
    <col min="11781" max="12027" width="9.140625" style="23"/>
    <col min="12028" max="12028" width="92.5703125" style="23" customWidth="1"/>
    <col min="12029" max="12029" width="9.140625" style="23"/>
    <col min="12030" max="12030" width="15.42578125" style="23" customWidth="1"/>
    <col min="12031" max="12031" width="14.140625" style="23" customWidth="1"/>
    <col min="12032" max="12032" width="14" style="23" customWidth="1"/>
    <col min="12033" max="12033" width="14.85546875" style="23" customWidth="1"/>
    <col min="12034" max="12035" width="0" style="23" hidden="1" customWidth="1"/>
    <col min="12036" max="12036" width="14.5703125" style="23" bestFit="1" customWidth="1"/>
    <col min="12037" max="12283" width="9.140625" style="23"/>
    <col min="12284" max="12284" width="92.5703125" style="23" customWidth="1"/>
    <col min="12285" max="12285" width="9.140625" style="23"/>
    <col min="12286" max="12286" width="15.42578125" style="23" customWidth="1"/>
    <col min="12287" max="12287" width="14.140625" style="23" customWidth="1"/>
    <col min="12288" max="12288" width="14" style="23" customWidth="1"/>
    <col min="12289" max="12289" width="14.85546875" style="23" customWidth="1"/>
    <col min="12290" max="12291" width="0" style="23" hidden="1" customWidth="1"/>
    <col min="12292" max="12292" width="14.5703125" style="23" bestFit="1" customWidth="1"/>
    <col min="12293" max="12539" width="9.140625" style="23"/>
    <col min="12540" max="12540" width="92.5703125" style="23" customWidth="1"/>
    <col min="12541" max="12541" width="9.140625" style="23"/>
    <col min="12542" max="12542" width="15.42578125" style="23" customWidth="1"/>
    <col min="12543" max="12543" width="14.140625" style="23" customWidth="1"/>
    <col min="12544" max="12544" width="14" style="23" customWidth="1"/>
    <col min="12545" max="12545" width="14.85546875" style="23" customWidth="1"/>
    <col min="12546" max="12547" width="0" style="23" hidden="1" customWidth="1"/>
    <col min="12548" max="12548" width="14.5703125" style="23" bestFit="1" customWidth="1"/>
    <col min="12549" max="12795" width="9.140625" style="23"/>
    <col min="12796" max="12796" width="92.5703125" style="23" customWidth="1"/>
    <col min="12797" max="12797" width="9.140625" style="23"/>
    <col min="12798" max="12798" width="15.42578125" style="23" customWidth="1"/>
    <col min="12799" max="12799" width="14.140625" style="23" customWidth="1"/>
    <col min="12800" max="12800" width="14" style="23" customWidth="1"/>
    <col min="12801" max="12801" width="14.85546875" style="23" customWidth="1"/>
    <col min="12802" max="12803" width="0" style="23" hidden="1" customWidth="1"/>
    <col min="12804" max="12804" width="14.5703125" style="23" bestFit="1" customWidth="1"/>
    <col min="12805" max="13051" width="9.140625" style="23"/>
    <col min="13052" max="13052" width="92.5703125" style="23" customWidth="1"/>
    <col min="13053" max="13053" width="9.140625" style="23"/>
    <col min="13054" max="13054" width="15.42578125" style="23" customWidth="1"/>
    <col min="13055" max="13055" width="14.140625" style="23" customWidth="1"/>
    <col min="13056" max="13056" width="14" style="23" customWidth="1"/>
    <col min="13057" max="13057" width="14.85546875" style="23" customWidth="1"/>
    <col min="13058" max="13059" width="0" style="23" hidden="1" customWidth="1"/>
    <col min="13060" max="13060" width="14.5703125" style="23" bestFit="1" customWidth="1"/>
    <col min="13061" max="13307" width="9.140625" style="23"/>
    <col min="13308" max="13308" width="92.5703125" style="23" customWidth="1"/>
    <col min="13309" max="13309" width="9.140625" style="23"/>
    <col min="13310" max="13310" width="15.42578125" style="23" customWidth="1"/>
    <col min="13311" max="13311" width="14.140625" style="23" customWidth="1"/>
    <col min="13312" max="13312" width="14" style="23" customWidth="1"/>
    <col min="13313" max="13313" width="14.85546875" style="23" customWidth="1"/>
    <col min="13314" max="13315" width="0" style="23" hidden="1" customWidth="1"/>
    <col min="13316" max="13316" width="14.5703125" style="23" bestFit="1" customWidth="1"/>
    <col min="13317" max="13563" width="9.140625" style="23"/>
    <col min="13564" max="13564" width="92.5703125" style="23" customWidth="1"/>
    <col min="13565" max="13565" width="9.140625" style="23"/>
    <col min="13566" max="13566" width="15.42578125" style="23" customWidth="1"/>
    <col min="13567" max="13567" width="14.140625" style="23" customWidth="1"/>
    <col min="13568" max="13568" width="14" style="23" customWidth="1"/>
    <col min="13569" max="13569" width="14.85546875" style="23" customWidth="1"/>
    <col min="13570" max="13571" width="0" style="23" hidden="1" customWidth="1"/>
    <col min="13572" max="13572" width="14.5703125" style="23" bestFit="1" customWidth="1"/>
    <col min="13573" max="13819" width="9.140625" style="23"/>
    <col min="13820" max="13820" width="92.5703125" style="23" customWidth="1"/>
    <col min="13821" max="13821" width="9.140625" style="23"/>
    <col min="13822" max="13822" width="15.42578125" style="23" customWidth="1"/>
    <col min="13823" max="13823" width="14.140625" style="23" customWidth="1"/>
    <col min="13824" max="13824" width="14" style="23" customWidth="1"/>
    <col min="13825" max="13825" width="14.85546875" style="23" customWidth="1"/>
    <col min="13826" max="13827" width="0" style="23" hidden="1" customWidth="1"/>
    <col min="13828" max="13828" width="14.5703125" style="23" bestFit="1" customWidth="1"/>
    <col min="13829" max="14075" width="9.140625" style="23"/>
    <col min="14076" max="14076" width="92.5703125" style="23" customWidth="1"/>
    <col min="14077" max="14077" width="9.140625" style="23"/>
    <col min="14078" max="14078" width="15.42578125" style="23" customWidth="1"/>
    <col min="14079" max="14079" width="14.140625" style="23" customWidth="1"/>
    <col min="14080" max="14080" width="14" style="23" customWidth="1"/>
    <col min="14081" max="14081" width="14.85546875" style="23" customWidth="1"/>
    <col min="14082" max="14083" width="0" style="23" hidden="1" customWidth="1"/>
    <col min="14084" max="14084" width="14.5703125" style="23" bestFit="1" customWidth="1"/>
    <col min="14085" max="14331" width="9.140625" style="23"/>
    <col min="14332" max="14332" width="92.5703125" style="23" customWidth="1"/>
    <col min="14333" max="14333" width="9.140625" style="23"/>
    <col min="14334" max="14334" width="15.42578125" style="23" customWidth="1"/>
    <col min="14335" max="14335" width="14.140625" style="23" customWidth="1"/>
    <col min="14336" max="14336" width="14" style="23" customWidth="1"/>
    <col min="14337" max="14337" width="14.85546875" style="23" customWidth="1"/>
    <col min="14338" max="14339" width="0" style="23" hidden="1" customWidth="1"/>
    <col min="14340" max="14340" width="14.5703125" style="23" bestFit="1" customWidth="1"/>
    <col min="14341" max="14587" width="9.140625" style="23"/>
    <col min="14588" max="14588" width="92.5703125" style="23" customWidth="1"/>
    <col min="14589" max="14589" width="9.140625" style="23"/>
    <col min="14590" max="14590" width="15.42578125" style="23" customWidth="1"/>
    <col min="14591" max="14591" width="14.140625" style="23" customWidth="1"/>
    <col min="14592" max="14592" width="14" style="23" customWidth="1"/>
    <col min="14593" max="14593" width="14.85546875" style="23" customWidth="1"/>
    <col min="14594" max="14595" width="0" style="23" hidden="1" customWidth="1"/>
    <col min="14596" max="14596" width="14.5703125" style="23" bestFit="1" customWidth="1"/>
    <col min="14597" max="14843" width="9.140625" style="23"/>
    <col min="14844" max="14844" width="92.5703125" style="23" customWidth="1"/>
    <col min="14845" max="14845" width="9.140625" style="23"/>
    <col min="14846" max="14846" width="15.42578125" style="23" customWidth="1"/>
    <col min="14847" max="14847" width="14.140625" style="23" customWidth="1"/>
    <col min="14848" max="14848" width="14" style="23" customWidth="1"/>
    <col min="14849" max="14849" width="14.85546875" style="23" customWidth="1"/>
    <col min="14850" max="14851" width="0" style="23" hidden="1" customWidth="1"/>
    <col min="14852" max="14852" width="14.5703125" style="23" bestFit="1" customWidth="1"/>
    <col min="14853" max="15099" width="9.140625" style="23"/>
    <col min="15100" max="15100" width="92.5703125" style="23" customWidth="1"/>
    <col min="15101" max="15101" width="9.140625" style="23"/>
    <col min="15102" max="15102" width="15.42578125" style="23" customWidth="1"/>
    <col min="15103" max="15103" width="14.140625" style="23" customWidth="1"/>
    <col min="15104" max="15104" width="14" style="23" customWidth="1"/>
    <col min="15105" max="15105" width="14.85546875" style="23" customWidth="1"/>
    <col min="15106" max="15107" width="0" style="23" hidden="1" customWidth="1"/>
    <col min="15108" max="15108" width="14.5703125" style="23" bestFit="1" customWidth="1"/>
    <col min="15109" max="15355" width="9.140625" style="23"/>
    <col min="15356" max="15356" width="92.5703125" style="23" customWidth="1"/>
    <col min="15357" max="15357" width="9.140625" style="23"/>
    <col min="15358" max="15358" width="15.42578125" style="23" customWidth="1"/>
    <col min="15359" max="15359" width="14.140625" style="23" customWidth="1"/>
    <col min="15360" max="15360" width="14" style="23" customWidth="1"/>
    <col min="15361" max="15361" width="14.85546875" style="23" customWidth="1"/>
    <col min="15362" max="15363" width="0" style="23" hidden="1" customWidth="1"/>
    <col min="15364" max="15364" width="14.5703125" style="23" bestFit="1" customWidth="1"/>
    <col min="15365" max="15611" width="9.140625" style="23"/>
    <col min="15612" max="15612" width="92.5703125" style="23" customWidth="1"/>
    <col min="15613" max="15613" width="9.140625" style="23"/>
    <col min="15614" max="15614" width="15.42578125" style="23" customWidth="1"/>
    <col min="15615" max="15615" width="14.140625" style="23" customWidth="1"/>
    <col min="15616" max="15616" width="14" style="23" customWidth="1"/>
    <col min="15617" max="15617" width="14.85546875" style="23" customWidth="1"/>
    <col min="15618" max="15619" width="0" style="23" hidden="1" customWidth="1"/>
    <col min="15620" max="15620" width="14.5703125" style="23" bestFit="1" customWidth="1"/>
    <col min="15621" max="15867" width="9.140625" style="23"/>
    <col min="15868" max="15868" width="92.5703125" style="23" customWidth="1"/>
    <col min="15869" max="15869" width="9.140625" style="23"/>
    <col min="15870" max="15870" width="15.42578125" style="23" customWidth="1"/>
    <col min="15871" max="15871" width="14.140625" style="23" customWidth="1"/>
    <col min="15872" max="15872" width="14" style="23" customWidth="1"/>
    <col min="15873" max="15873" width="14.85546875" style="23" customWidth="1"/>
    <col min="15874" max="15875" width="0" style="23" hidden="1" customWidth="1"/>
    <col min="15876" max="15876" width="14.5703125" style="23" bestFit="1" customWidth="1"/>
    <col min="15877" max="16123" width="9.140625" style="23"/>
    <col min="16124" max="16124" width="92.5703125" style="23" customWidth="1"/>
    <col min="16125" max="16125" width="9.140625" style="23"/>
    <col min="16126" max="16126" width="15.42578125" style="23" customWidth="1"/>
    <col min="16127" max="16127" width="14.140625" style="23" customWidth="1"/>
    <col min="16128" max="16128" width="14" style="23" customWidth="1"/>
    <col min="16129" max="16129" width="14.85546875" style="23" customWidth="1"/>
    <col min="16130" max="16131" width="0" style="23" hidden="1" customWidth="1"/>
    <col min="16132" max="16132" width="14.5703125" style="23" bestFit="1" customWidth="1"/>
    <col min="16133" max="16384" width="9.140625" style="23"/>
  </cols>
  <sheetData>
    <row r="1" spans="1:18">
      <c r="A1" s="464" t="s">
        <v>109</v>
      </c>
      <c r="B1" s="464"/>
      <c r="C1" s="464"/>
      <c r="D1" s="464"/>
      <c r="E1" s="464"/>
      <c r="F1" s="464"/>
      <c r="G1" s="462"/>
      <c r="H1" s="462"/>
      <c r="I1" s="462"/>
      <c r="J1" s="462"/>
    </row>
    <row r="2" spans="1:18" ht="18.75">
      <c r="A2" s="461" t="s">
        <v>30</v>
      </c>
      <c r="B2" s="454"/>
      <c r="C2" s="454"/>
      <c r="D2" s="454"/>
      <c r="E2" s="454"/>
      <c r="F2" s="462"/>
      <c r="G2" s="462"/>
      <c r="H2" s="462"/>
      <c r="I2" s="462"/>
      <c r="J2" s="462"/>
      <c r="K2" s="92"/>
      <c r="L2" s="92"/>
      <c r="M2" s="92"/>
    </row>
    <row r="3" spans="1:18" ht="19.5">
      <c r="A3" s="463" t="s">
        <v>110</v>
      </c>
      <c r="B3" s="454"/>
      <c r="C3" s="454"/>
      <c r="D3" s="454"/>
      <c r="E3" s="454"/>
      <c r="F3" s="462"/>
      <c r="G3" s="462"/>
      <c r="H3" s="462"/>
      <c r="I3" s="462"/>
      <c r="J3" s="462"/>
    </row>
    <row r="4" spans="1:18">
      <c r="A4" s="24" t="s">
        <v>111</v>
      </c>
    </row>
    <row r="5" spans="1:18">
      <c r="A5" s="466" t="s">
        <v>33</v>
      </c>
      <c r="B5" s="468" t="s">
        <v>112</v>
      </c>
      <c r="C5" s="465" t="s">
        <v>113</v>
      </c>
      <c r="D5" s="465"/>
      <c r="E5" s="465"/>
      <c r="F5" s="465"/>
      <c r="G5" s="465" t="s">
        <v>114</v>
      </c>
      <c r="H5" s="465"/>
      <c r="I5" s="465"/>
      <c r="J5" s="465"/>
      <c r="K5" s="470" t="s">
        <v>29</v>
      </c>
      <c r="L5" s="471"/>
      <c r="M5" s="471"/>
      <c r="N5" s="471"/>
      <c r="O5" s="471"/>
    </row>
    <row r="6" spans="1:18" ht="57" customHeight="1">
      <c r="A6" s="467"/>
      <c r="B6" s="469"/>
      <c r="C6" s="94" t="s">
        <v>115</v>
      </c>
      <c r="D6" s="94" t="s">
        <v>116</v>
      </c>
      <c r="E6" s="94" t="s">
        <v>117</v>
      </c>
      <c r="F6" s="95" t="s">
        <v>40</v>
      </c>
      <c r="G6" s="94" t="s">
        <v>115</v>
      </c>
      <c r="H6" s="94" t="s">
        <v>116</v>
      </c>
      <c r="I6" s="94" t="s">
        <v>117</v>
      </c>
      <c r="J6" s="95" t="s">
        <v>40</v>
      </c>
      <c r="K6" s="96" t="s">
        <v>181</v>
      </c>
      <c r="L6" s="96" t="s">
        <v>27</v>
      </c>
      <c r="M6" s="96" t="s">
        <v>182</v>
      </c>
      <c r="N6" s="96" t="s">
        <v>183</v>
      </c>
      <c r="O6" s="96" t="s">
        <v>184</v>
      </c>
    </row>
    <row r="7" spans="1:18">
      <c r="A7" s="33" t="s">
        <v>118</v>
      </c>
      <c r="B7" s="41" t="s">
        <v>119</v>
      </c>
      <c r="C7" s="30">
        <v>55564222</v>
      </c>
      <c r="D7" s="30"/>
      <c r="E7" s="30"/>
      <c r="F7" s="31">
        <f>SUM(C7+D7+E7)</f>
        <v>55564222</v>
      </c>
      <c r="G7" s="30">
        <v>55564222</v>
      </c>
      <c r="H7" s="30"/>
      <c r="I7" s="30"/>
      <c r="J7" s="31">
        <f>SUM(G7:I7)</f>
        <v>55564222</v>
      </c>
      <c r="K7" s="97">
        <v>55768140</v>
      </c>
      <c r="L7" s="97"/>
      <c r="M7" s="97"/>
      <c r="N7" s="97">
        <f>SUM(K7:M7)</f>
        <v>55768140</v>
      </c>
      <c r="O7" s="97">
        <f>SUM(L7:N7)</f>
        <v>55768140</v>
      </c>
      <c r="P7" s="91">
        <v>55768140</v>
      </c>
    </row>
    <row r="8" spans="1:18">
      <c r="A8" s="34" t="s">
        <v>120</v>
      </c>
      <c r="B8" s="41" t="s">
        <v>121</v>
      </c>
      <c r="C8" s="30">
        <v>47193470</v>
      </c>
      <c r="D8" s="30"/>
      <c r="E8" s="30"/>
      <c r="F8" s="31">
        <f t="shared" ref="F8:F41" si="0">SUM(C8+D8+E8)</f>
        <v>47193470</v>
      </c>
      <c r="G8" s="30">
        <v>47193470</v>
      </c>
      <c r="H8" s="30"/>
      <c r="I8" s="30"/>
      <c r="J8" s="31">
        <f t="shared" ref="J8:J44" si="1">SUM(G8:I8)</f>
        <v>47193470</v>
      </c>
      <c r="K8" s="97">
        <v>48789470</v>
      </c>
      <c r="L8" s="97"/>
      <c r="M8" s="97"/>
      <c r="N8" s="97">
        <f t="shared" ref="N8:O23" si="2">SUM(K8:M8)</f>
        <v>48789470</v>
      </c>
      <c r="O8" s="97">
        <f t="shared" si="2"/>
        <v>48789470</v>
      </c>
      <c r="P8" s="91">
        <v>48789470</v>
      </c>
    </row>
    <row r="9" spans="1:18">
      <c r="A9" s="34" t="s">
        <v>122</v>
      </c>
      <c r="B9" s="41" t="s">
        <v>123</v>
      </c>
      <c r="C9" s="30">
        <v>53445549</v>
      </c>
      <c r="D9" s="30"/>
      <c r="E9" s="30"/>
      <c r="F9" s="31">
        <v>53445549</v>
      </c>
      <c r="G9" s="30">
        <v>56920867</v>
      </c>
      <c r="H9" s="30"/>
      <c r="I9" s="30"/>
      <c r="J9" s="31">
        <f t="shared" si="1"/>
        <v>56920867</v>
      </c>
      <c r="K9" s="97">
        <v>64431528</v>
      </c>
      <c r="L9" s="97"/>
      <c r="M9" s="97"/>
      <c r="N9" s="97">
        <f t="shared" si="2"/>
        <v>64431528</v>
      </c>
      <c r="O9" s="97">
        <f t="shared" si="2"/>
        <v>64431528</v>
      </c>
      <c r="P9" s="91">
        <v>64431528</v>
      </c>
    </row>
    <row r="10" spans="1:18">
      <c r="A10" s="34" t="s">
        <v>124</v>
      </c>
      <c r="B10" s="41" t="s">
        <v>125</v>
      </c>
      <c r="C10" s="30">
        <v>3074890</v>
      </c>
      <c r="D10" s="30"/>
      <c r="E10" s="30"/>
      <c r="F10" s="31">
        <f t="shared" si="0"/>
        <v>3074890</v>
      </c>
      <c r="G10" s="30">
        <v>3074890</v>
      </c>
      <c r="H10" s="30"/>
      <c r="I10" s="30"/>
      <c r="J10" s="31">
        <f t="shared" si="1"/>
        <v>3074890</v>
      </c>
      <c r="K10" s="97">
        <v>3125902</v>
      </c>
      <c r="L10" s="97"/>
      <c r="M10" s="97"/>
      <c r="N10" s="97">
        <f t="shared" si="2"/>
        <v>3125902</v>
      </c>
      <c r="O10" s="97">
        <f t="shared" si="2"/>
        <v>3125902</v>
      </c>
      <c r="P10" s="91">
        <v>3125902</v>
      </c>
    </row>
    <row r="11" spans="1:18">
      <c r="A11" s="34" t="s">
        <v>126</v>
      </c>
      <c r="B11" s="41" t="s">
        <v>127</v>
      </c>
      <c r="C11" s="30"/>
      <c r="D11" s="30"/>
      <c r="E11" s="30"/>
      <c r="F11" s="31"/>
      <c r="G11" s="30">
        <v>4090078</v>
      </c>
      <c r="H11" s="30"/>
      <c r="I11" s="30"/>
      <c r="J11" s="31">
        <f t="shared" si="1"/>
        <v>4090078</v>
      </c>
      <c r="K11" s="97">
        <v>8180156</v>
      </c>
      <c r="L11" s="97"/>
      <c r="M11" s="97"/>
      <c r="N11" s="97">
        <f t="shared" si="2"/>
        <v>8180156</v>
      </c>
      <c r="O11" s="97">
        <f t="shared" si="2"/>
        <v>8180156</v>
      </c>
      <c r="P11" s="91">
        <v>8180156</v>
      </c>
    </row>
    <row r="12" spans="1:18">
      <c r="A12" s="34" t="s">
        <v>185</v>
      </c>
      <c r="B12" s="41" t="s">
        <v>128</v>
      </c>
      <c r="C12" s="30">
        <v>3712620</v>
      </c>
      <c r="D12" s="30"/>
      <c r="E12" s="30"/>
      <c r="F12" s="31">
        <f t="shared" si="0"/>
        <v>3712620</v>
      </c>
      <c r="G12" s="30">
        <v>3714841</v>
      </c>
      <c r="H12" s="30"/>
      <c r="I12" s="30"/>
      <c r="J12" s="31">
        <f t="shared" si="1"/>
        <v>3714841</v>
      </c>
      <c r="K12" s="97">
        <v>3714841</v>
      </c>
      <c r="L12" s="97"/>
      <c r="M12" s="97"/>
      <c r="N12" s="97">
        <f t="shared" si="2"/>
        <v>3714841</v>
      </c>
      <c r="O12" s="97">
        <f t="shared" si="2"/>
        <v>3714841</v>
      </c>
      <c r="P12" s="91">
        <v>3714841</v>
      </c>
    </row>
    <row r="13" spans="1:18" s="102" customFormat="1">
      <c r="A13" s="98" t="s">
        <v>129</v>
      </c>
      <c r="B13" s="99" t="s">
        <v>130</v>
      </c>
      <c r="C13" s="100">
        <f>SUM(C7:C12)</f>
        <v>162990751</v>
      </c>
      <c r="D13" s="100"/>
      <c r="E13" s="100"/>
      <c r="F13" s="100">
        <f>SUM(F7:F12)</f>
        <v>162990751</v>
      </c>
      <c r="G13" s="100">
        <f>SUM(G7:G12)</f>
        <v>170558368</v>
      </c>
      <c r="H13" s="100"/>
      <c r="I13" s="100"/>
      <c r="J13" s="100">
        <f t="shared" si="1"/>
        <v>170558368</v>
      </c>
      <c r="K13" s="101">
        <f>SUM(K7:K12)</f>
        <v>184010037</v>
      </c>
      <c r="L13" s="101"/>
      <c r="M13" s="101"/>
      <c r="N13" s="101">
        <f t="shared" si="2"/>
        <v>184010037</v>
      </c>
      <c r="O13" s="101">
        <f t="shared" si="2"/>
        <v>184010037</v>
      </c>
      <c r="P13" s="125">
        <v>184010037</v>
      </c>
      <c r="R13" s="103"/>
    </row>
    <row r="14" spans="1:18">
      <c r="A14" s="34" t="s">
        <v>131</v>
      </c>
      <c r="B14" s="41" t="s">
        <v>132</v>
      </c>
      <c r="C14" s="30">
        <v>13680970</v>
      </c>
      <c r="D14" s="30"/>
      <c r="E14" s="30"/>
      <c r="F14" s="31">
        <f t="shared" si="0"/>
        <v>13680970</v>
      </c>
      <c r="G14" s="30">
        <v>13680970</v>
      </c>
      <c r="H14" s="30"/>
      <c r="I14" s="30"/>
      <c r="J14" s="31">
        <f t="shared" si="1"/>
        <v>13680970</v>
      </c>
      <c r="K14" s="97">
        <v>16175787</v>
      </c>
      <c r="L14" s="97"/>
      <c r="M14" s="97"/>
      <c r="N14" s="97">
        <f t="shared" si="2"/>
        <v>16175787</v>
      </c>
      <c r="O14" s="97">
        <f t="shared" si="2"/>
        <v>16175787</v>
      </c>
      <c r="P14" s="91">
        <v>16175787</v>
      </c>
    </row>
    <row r="15" spans="1:18" s="2" customFormat="1" ht="14.25">
      <c r="A15" s="40" t="s">
        <v>133</v>
      </c>
      <c r="B15" s="104" t="s">
        <v>134</v>
      </c>
      <c r="C15" s="31">
        <f>SUM(C13:C14)</f>
        <v>176671721</v>
      </c>
      <c r="D15" s="31"/>
      <c r="E15" s="31"/>
      <c r="F15" s="31">
        <f>SUM(F13:F14)</f>
        <v>176671721</v>
      </c>
      <c r="G15" s="31">
        <f>SUM(G13:G14)</f>
        <v>184239338</v>
      </c>
      <c r="H15" s="31"/>
      <c r="I15" s="31"/>
      <c r="J15" s="31">
        <f t="shared" si="1"/>
        <v>184239338</v>
      </c>
      <c r="K15" s="86">
        <f>SUM(K13:K14)</f>
        <v>200185824</v>
      </c>
      <c r="L15" s="86"/>
      <c r="M15" s="86"/>
      <c r="N15" s="86">
        <f t="shared" si="2"/>
        <v>200185824</v>
      </c>
      <c r="O15" s="86">
        <f t="shared" si="2"/>
        <v>200185824</v>
      </c>
      <c r="P15" s="84">
        <v>200185824</v>
      </c>
    </row>
    <row r="16" spans="1:18" s="107" customFormat="1">
      <c r="A16" s="34" t="s">
        <v>186</v>
      </c>
      <c r="B16" s="41" t="s">
        <v>189</v>
      </c>
      <c r="C16" s="105"/>
      <c r="D16" s="105"/>
      <c r="E16" s="105"/>
      <c r="F16" s="105"/>
      <c r="G16" s="105"/>
      <c r="H16" s="105"/>
      <c r="I16" s="105"/>
      <c r="J16" s="105"/>
      <c r="K16" s="106">
        <v>4263996</v>
      </c>
      <c r="L16" s="106"/>
      <c r="M16" s="106"/>
      <c r="N16" s="97">
        <f t="shared" si="2"/>
        <v>4263996</v>
      </c>
      <c r="O16" s="97">
        <f t="shared" si="2"/>
        <v>4263996</v>
      </c>
      <c r="P16" s="91">
        <v>4263996</v>
      </c>
    </row>
    <row r="17" spans="1:22" s="2" customFormat="1" ht="14.25">
      <c r="A17" s="40" t="s">
        <v>187</v>
      </c>
      <c r="B17" s="104" t="s">
        <v>188</v>
      </c>
      <c r="C17" s="31"/>
      <c r="D17" s="31"/>
      <c r="E17" s="31"/>
      <c r="F17" s="31"/>
      <c r="G17" s="31"/>
      <c r="H17" s="31"/>
      <c r="I17" s="31"/>
      <c r="J17" s="31"/>
      <c r="K17" s="86">
        <f>SUM(K16)</f>
        <v>4263996</v>
      </c>
      <c r="L17" s="86"/>
      <c r="M17" s="86"/>
      <c r="N17" s="86">
        <f t="shared" si="2"/>
        <v>4263996</v>
      </c>
      <c r="O17" s="86">
        <f t="shared" si="2"/>
        <v>4263996</v>
      </c>
      <c r="P17" s="84">
        <v>4263996</v>
      </c>
    </row>
    <row r="18" spans="1:22" s="102" customFormat="1">
      <c r="A18" s="98" t="s">
        <v>135</v>
      </c>
      <c r="B18" s="99" t="s">
        <v>136</v>
      </c>
      <c r="C18" s="100">
        <v>2850000</v>
      </c>
      <c r="D18" s="100"/>
      <c r="E18" s="100"/>
      <c r="F18" s="31">
        <f t="shared" si="0"/>
        <v>2850000</v>
      </c>
      <c r="G18" s="100">
        <v>2850000</v>
      </c>
      <c r="H18" s="100"/>
      <c r="I18" s="100"/>
      <c r="J18" s="31">
        <f t="shared" si="1"/>
        <v>2850000</v>
      </c>
      <c r="K18" s="101">
        <v>2850000</v>
      </c>
      <c r="L18" s="101"/>
      <c r="M18" s="101"/>
      <c r="N18" s="97">
        <f t="shared" si="2"/>
        <v>2850000</v>
      </c>
      <c r="O18" s="97">
        <f t="shared" si="2"/>
        <v>2850000</v>
      </c>
      <c r="P18" s="125">
        <v>2850000</v>
      </c>
    </row>
    <row r="19" spans="1:22">
      <c r="A19" s="34" t="s">
        <v>137</v>
      </c>
      <c r="B19" s="41" t="s">
        <v>138</v>
      </c>
      <c r="C19" s="30">
        <v>226097787</v>
      </c>
      <c r="D19" s="30"/>
      <c r="E19" s="30"/>
      <c r="F19" s="31">
        <f t="shared" si="0"/>
        <v>226097787</v>
      </c>
      <c r="G19" s="30">
        <v>226097787</v>
      </c>
      <c r="H19" s="30"/>
      <c r="I19" s="30"/>
      <c r="J19" s="31">
        <f t="shared" si="1"/>
        <v>226097787</v>
      </c>
      <c r="K19" s="97">
        <v>360097787</v>
      </c>
      <c r="L19" s="97"/>
      <c r="M19" s="97"/>
      <c r="N19" s="97">
        <f t="shared" si="2"/>
        <v>360097787</v>
      </c>
      <c r="O19" s="97">
        <f t="shared" si="2"/>
        <v>360097787</v>
      </c>
      <c r="P19" s="91">
        <v>360097787</v>
      </c>
    </row>
    <row r="20" spans="1:22" s="102" customFormat="1" ht="15.75">
      <c r="A20" s="98" t="s">
        <v>139</v>
      </c>
      <c r="B20" s="99" t="s">
        <v>140</v>
      </c>
      <c r="C20" s="100">
        <f>SUM(C19:C19)</f>
        <v>226097787</v>
      </c>
      <c r="D20" s="100"/>
      <c r="E20" s="100"/>
      <c r="F20" s="100">
        <f t="shared" si="0"/>
        <v>226097787</v>
      </c>
      <c r="G20" s="100">
        <f>SUM(G19)</f>
        <v>226097787</v>
      </c>
      <c r="H20" s="100"/>
      <c r="I20" s="100"/>
      <c r="J20" s="100">
        <f t="shared" si="1"/>
        <v>226097787</v>
      </c>
      <c r="K20" s="101">
        <f>SUM(K19)</f>
        <v>360097787</v>
      </c>
      <c r="L20" s="101"/>
      <c r="M20" s="101"/>
      <c r="N20" s="101">
        <f t="shared" si="2"/>
        <v>360097787</v>
      </c>
      <c r="O20" s="101">
        <f t="shared" si="2"/>
        <v>360097787</v>
      </c>
      <c r="P20" s="125">
        <v>360097787</v>
      </c>
      <c r="V20" s="108"/>
    </row>
    <row r="21" spans="1:22" s="102" customFormat="1">
      <c r="A21" s="98" t="s">
        <v>141</v>
      </c>
      <c r="B21" s="99" t="s">
        <v>142</v>
      </c>
      <c r="C21" s="100"/>
      <c r="D21" s="100"/>
      <c r="E21" s="100"/>
      <c r="F21" s="100">
        <f t="shared" si="0"/>
        <v>0</v>
      </c>
      <c r="G21" s="100">
        <v>0</v>
      </c>
      <c r="H21" s="100"/>
      <c r="I21" s="100"/>
      <c r="J21" s="100">
        <f t="shared" si="1"/>
        <v>0</v>
      </c>
      <c r="K21" s="101"/>
      <c r="L21" s="101"/>
      <c r="M21" s="101"/>
      <c r="N21" s="101">
        <f t="shared" si="2"/>
        <v>0</v>
      </c>
      <c r="O21" s="101">
        <f t="shared" si="2"/>
        <v>0</v>
      </c>
      <c r="P21" s="125">
        <v>0</v>
      </c>
    </row>
    <row r="22" spans="1:22" s="2" customFormat="1" ht="14.25">
      <c r="A22" s="40" t="s">
        <v>143</v>
      </c>
      <c r="B22" s="104" t="s">
        <v>144</v>
      </c>
      <c r="C22" s="31">
        <f>SUM(C18+C20)</f>
        <v>228947787</v>
      </c>
      <c r="D22" s="31"/>
      <c r="E22" s="31"/>
      <c r="F22" s="31">
        <f t="shared" si="0"/>
        <v>228947787</v>
      </c>
      <c r="G22" s="31">
        <f>SUM(G18+G20+G21)</f>
        <v>228947787</v>
      </c>
      <c r="H22" s="31"/>
      <c r="I22" s="31"/>
      <c r="J22" s="31">
        <f t="shared" si="1"/>
        <v>228947787</v>
      </c>
      <c r="K22" s="86">
        <f>SUM(K18+K20+K21)</f>
        <v>362947787</v>
      </c>
      <c r="L22" s="86"/>
      <c r="M22" s="86"/>
      <c r="N22" s="86">
        <f t="shared" si="2"/>
        <v>362947787</v>
      </c>
      <c r="O22" s="86">
        <f t="shared" si="2"/>
        <v>362947787</v>
      </c>
      <c r="P22" s="84">
        <v>362947787</v>
      </c>
    </row>
    <row r="23" spans="1:22">
      <c r="A23" s="109" t="s">
        <v>145</v>
      </c>
      <c r="B23" s="41" t="s">
        <v>146</v>
      </c>
      <c r="C23" s="30">
        <v>17443584</v>
      </c>
      <c r="D23" s="30"/>
      <c r="E23" s="30"/>
      <c r="F23" s="31">
        <f t="shared" si="0"/>
        <v>17443584</v>
      </c>
      <c r="G23" s="30">
        <v>17443584</v>
      </c>
      <c r="H23" s="30"/>
      <c r="I23" s="30"/>
      <c r="J23" s="31">
        <f t="shared" si="1"/>
        <v>17443584</v>
      </c>
      <c r="K23" s="97">
        <v>17443584</v>
      </c>
      <c r="L23" s="97"/>
      <c r="M23" s="97"/>
      <c r="N23" s="97">
        <f t="shared" si="2"/>
        <v>17443584</v>
      </c>
      <c r="O23" s="97">
        <f t="shared" si="2"/>
        <v>17443584</v>
      </c>
      <c r="P23" s="91">
        <v>17443584</v>
      </c>
    </row>
    <row r="24" spans="1:22">
      <c r="A24" s="109" t="s">
        <v>147</v>
      </c>
      <c r="B24" s="41" t="s">
        <v>148</v>
      </c>
      <c r="C24" s="30">
        <v>60000</v>
      </c>
      <c r="D24" s="30"/>
      <c r="E24" s="30"/>
      <c r="F24" s="31">
        <f t="shared" si="0"/>
        <v>60000</v>
      </c>
      <c r="G24" s="30">
        <v>60000</v>
      </c>
      <c r="H24" s="30"/>
      <c r="I24" s="30"/>
      <c r="J24" s="31">
        <f t="shared" si="1"/>
        <v>60000</v>
      </c>
      <c r="K24" s="97">
        <v>60000</v>
      </c>
      <c r="L24" s="97"/>
      <c r="M24" s="97"/>
      <c r="N24" s="97">
        <f t="shared" ref="N24:O39" si="3">SUM(K24:M24)</f>
        <v>60000</v>
      </c>
      <c r="O24" s="97">
        <f t="shared" si="3"/>
        <v>60000</v>
      </c>
      <c r="P24" s="91">
        <v>60000</v>
      </c>
    </row>
    <row r="25" spans="1:22">
      <c r="A25" s="109" t="s">
        <v>149</v>
      </c>
      <c r="B25" s="41" t="s">
        <v>150</v>
      </c>
      <c r="C25" s="30">
        <v>12850294</v>
      </c>
      <c r="D25" s="30"/>
      <c r="E25" s="30"/>
      <c r="F25" s="31">
        <f t="shared" si="0"/>
        <v>12850294</v>
      </c>
      <c r="G25" s="30">
        <v>12850294</v>
      </c>
      <c r="H25" s="30"/>
      <c r="I25" s="30"/>
      <c r="J25" s="31">
        <f t="shared" si="1"/>
        <v>12850294</v>
      </c>
      <c r="K25" s="97">
        <v>12850294</v>
      </c>
      <c r="L25" s="97"/>
      <c r="M25" s="97"/>
      <c r="N25" s="97">
        <f t="shared" si="3"/>
        <v>12850294</v>
      </c>
      <c r="O25" s="97">
        <f t="shared" si="3"/>
        <v>12850294</v>
      </c>
      <c r="P25" s="91">
        <v>12850294</v>
      </c>
    </row>
    <row r="26" spans="1:22">
      <c r="A26" s="109" t="s">
        <v>151</v>
      </c>
      <c r="B26" s="41" t="s">
        <v>152</v>
      </c>
      <c r="C26" s="30">
        <v>19117672</v>
      </c>
      <c r="D26" s="30"/>
      <c r="E26" s="30"/>
      <c r="F26" s="31">
        <f t="shared" si="0"/>
        <v>19117672</v>
      </c>
      <c r="G26" s="30">
        <v>19117672</v>
      </c>
      <c r="H26" s="30"/>
      <c r="I26" s="30"/>
      <c r="J26" s="31">
        <f t="shared" si="1"/>
        <v>19117672</v>
      </c>
      <c r="K26" s="97">
        <v>8117672</v>
      </c>
      <c r="L26" s="97"/>
      <c r="M26" s="97"/>
      <c r="N26" s="97">
        <f t="shared" si="3"/>
        <v>8117672</v>
      </c>
      <c r="O26" s="97">
        <f t="shared" si="3"/>
        <v>8117672</v>
      </c>
      <c r="P26" s="91">
        <v>8117672</v>
      </c>
      <c r="T26" s="102"/>
    </row>
    <row r="27" spans="1:22">
      <c r="A27" s="109" t="s">
        <v>153</v>
      </c>
      <c r="B27" s="41" t="s">
        <v>154</v>
      </c>
      <c r="C27" s="30">
        <v>2311000</v>
      </c>
      <c r="D27" s="30"/>
      <c r="E27" s="30"/>
      <c r="F27" s="31">
        <f t="shared" si="0"/>
        <v>2311000</v>
      </c>
      <c r="G27" s="30">
        <v>2311000</v>
      </c>
      <c r="H27" s="30"/>
      <c r="I27" s="30"/>
      <c r="J27" s="31">
        <f t="shared" si="1"/>
        <v>2311000</v>
      </c>
      <c r="K27" s="97">
        <v>2311000</v>
      </c>
      <c r="L27" s="97"/>
      <c r="M27" s="97"/>
      <c r="N27" s="97">
        <f t="shared" si="3"/>
        <v>2311000</v>
      </c>
      <c r="O27" s="97">
        <f t="shared" si="3"/>
        <v>2311000</v>
      </c>
      <c r="P27" s="91">
        <v>2311000</v>
      </c>
    </row>
    <row r="28" spans="1:22">
      <c r="A28" s="109" t="s">
        <v>155</v>
      </c>
      <c r="B28" s="41" t="s">
        <v>156</v>
      </c>
      <c r="C28" s="30">
        <v>500000</v>
      </c>
      <c r="D28" s="30"/>
      <c r="E28" s="30"/>
      <c r="F28" s="31">
        <f t="shared" si="0"/>
        <v>500000</v>
      </c>
      <c r="G28" s="30">
        <v>744889</v>
      </c>
      <c r="H28" s="30"/>
      <c r="I28" s="30"/>
      <c r="J28" s="31">
        <f t="shared" si="1"/>
        <v>744889</v>
      </c>
      <c r="K28" s="97">
        <v>744889</v>
      </c>
      <c r="L28" s="97"/>
      <c r="M28" s="97"/>
      <c r="N28" s="97">
        <f t="shared" si="3"/>
        <v>744889</v>
      </c>
      <c r="O28" s="97">
        <f t="shared" si="3"/>
        <v>744889</v>
      </c>
      <c r="P28" s="91">
        <v>744889</v>
      </c>
    </row>
    <row r="29" spans="1:22">
      <c r="A29" s="109" t="s">
        <v>157</v>
      </c>
      <c r="B29" s="41" t="s">
        <v>158</v>
      </c>
      <c r="C29" s="30"/>
      <c r="D29" s="30"/>
      <c r="E29" s="30"/>
      <c r="F29" s="31"/>
      <c r="G29" s="30"/>
      <c r="H29" s="30"/>
      <c r="I29" s="30"/>
      <c r="J29" s="31"/>
      <c r="K29" s="97"/>
      <c r="L29" s="97"/>
      <c r="M29" s="97"/>
      <c r="N29" s="97">
        <f t="shared" si="3"/>
        <v>0</v>
      </c>
      <c r="O29" s="97">
        <f t="shared" si="3"/>
        <v>0</v>
      </c>
      <c r="P29" s="91">
        <v>0</v>
      </c>
    </row>
    <row r="30" spans="1:22">
      <c r="A30" s="109" t="s">
        <v>159</v>
      </c>
      <c r="B30" s="41" t="s">
        <v>160</v>
      </c>
      <c r="C30" s="30"/>
      <c r="D30" s="30"/>
      <c r="E30" s="30"/>
      <c r="F30" s="31"/>
      <c r="G30" s="30"/>
      <c r="H30" s="30"/>
      <c r="I30" s="30"/>
      <c r="J30" s="31"/>
      <c r="K30" s="97"/>
      <c r="L30" s="97"/>
      <c r="M30" s="97"/>
      <c r="N30" s="97">
        <f t="shared" si="3"/>
        <v>0</v>
      </c>
      <c r="O30" s="97">
        <f t="shared" si="3"/>
        <v>0</v>
      </c>
      <c r="P30" s="91">
        <v>0</v>
      </c>
    </row>
    <row r="31" spans="1:22" s="2" customFormat="1" ht="14.25">
      <c r="A31" s="110" t="s">
        <v>161</v>
      </c>
      <c r="B31" s="104" t="s">
        <v>162</v>
      </c>
      <c r="C31" s="31">
        <f>SUM(C23:C28)</f>
        <v>52282550</v>
      </c>
      <c r="D31" s="31"/>
      <c r="E31" s="31"/>
      <c r="F31" s="31">
        <f t="shared" si="0"/>
        <v>52282550</v>
      </c>
      <c r="G31" s="31">
        <f>SUM(G23:G28)</f>
        <v>52527439</v>
      </c>
      <c r="H31" s="31"/>
      <c r="I31" s="31"/>
      <c r="J31" s="31">
        <f t="shared" si="1"/>
        <v>52527439</v>
      </c>
      <c r="K31" s="86">
        <f>SUM(K23:K30)</f>
        <v>41527439</v>
      </c>
      <c r="L31" s="86"/>
      <c r="M31" s="86"/>
      <c r="N31" s="86">
        <f t="shared" si="3"/>
        <v>41527439</v>
      </c>
      <c r="O31" s="86">
        <f t="shared" si="3"/>
        <v>41527439</v>
      </c>
      <c r="P31" s="84">
        <v>41527439</v>
      </c>
    </row>
    <row r="32" spans="1:22" s="115" customFormat="1" ht="15.75">
      <c r="A32" s="42" t="s">
        <v>101</v>
      </c>
      <c r="B32" s="111"/>
      <c r="C32" s="112">
        <f>SUM(C15+C22+C31)</f>
        <v>457902058</v>
      </c>
      <c r="D32" s="113"/>
      <c r="E32" s="113"/>
      <c r="F32" s="112">
        <f t="shared" si="0"/>
        <v>457902058</v>
      </c>
      <c r="G32" s="112">
        <f>SUM(G15+G22+G31)</f>
        <v>465714564</v>
      </c>
      <c r="H32" s="113"/>
      <c r="I32" s="113"/>
      <c r="J32" s="113">
        <f t="shared" si="1"/>
        <v>465714564</v>
      </c>
      <c r="K32" s="114">
        <f>SUM(K15+K17+K22+K31)</f>
        <v>608925046</v>
      </c>
      <c r="L32" s="114"/>
      <c r="M32" s="114"/>
      <c r="N32" s="114">
        <f t="shared" si="3"/>
        <v>608925046</v>
      </c>
      <c r="O32" s="114">
        <f t="shared" si="3"/>
        <v>608925046</v>
      </c>
      <c r="P32" s="126">
        <v>608925046</v>
      </c>
    </row>
    <row r="33" spans="1:16">
      <c r="A33" s="109" t="s">
        <v>163</v>
      </c>
      <c r="B33" s="41" t="s">
        <v>164</v>
      </c>
      <c r="C33" s="30">
        <v>42000000</v>
      </c>
      <c r="D33" s="30"/>
      <c r="E33" s="30"/>
      <c r="F33" s="31">
        <f t="shared" si="0"/>
        <v>42000000</v>
      </c>
      <c r="G33" s="30">
        <v>42000000</v>
      </c>
      <c r="H33" s="30"/>
      <c r="I33" s="30"/>
      <c r="J33" s="31">
        <f t="shared" si="1"/>
        <v>42000000</v>
      </c>
      <c r="K33" s="97">
        <v>0</v>
      </c>
      <c r="L33" s="97"/>
      <c r="M33" s="97"/>
      <c r="N33" s="97">
        <f t="shared" si="3"/>
        <v>0</v>
      </c>
      <c r="O33" s="97">
        <f t="shared" si="3"/>
        <v>0</v>
      </c>
      <c r="P33" s="91">
        <v>0</v>
      </c>
    </row>
    <row r="34" spans="1:16" s="2" customFormat="1" ht="14.25">
      <c r="A34" s="40" t="s">
        <v>165</v>
      </c>
      <c r="B34" s="104" t="s">
        <v>166</v>
      </c>
      <c r="C34" s="31">
        <f>SUM(C33:C33)</f>
        <v>42000000</v>
      </c>
      <c r="D34" s="31"/>
      <c r="E34" s="31"/>
      <c r="F34" s="31">
        <f t="shared" si="0"/>
        <v>42000000</v>
      </c>
      <c r="G34" s="31">
        <f>SUM(G33)</f>
        <v>42000000</v>
      </c>
      <c r="H34" s="31"/>
      <c r="I34" s="31"/>
      <c r="J34" s="31">
        <f t="shared" si="1"/>
        <v>42000000</v>
      </c>
      <c r="K34" s="86">
        <f>SUM(K33)</f>
        <v>0</v>
      </c>
      <c r="L34" s="86"/>
      <c r="M34" s="86"/>
      <c r="N34" s="86">
        <f t="shared" si="3"/>
        <v>0</v>
      </c>
      <c r="O34" s="86">
        <f t="shared" si="3"/>
        <v>0</v>
      </c>
      <c r="P34" s="84">
        <v>0</v>
      </c>
    </row>
    <row r="35" spans="1:16">
      <c r="A35" s="40" t="s">
        <v>167</v>
      </c>
      <c r="B35" s="104" t="s">
        <v>168</v>
      </c>
      <c r="C35" s="30"/>
      <c r="D35" s="30"/>
      <c r="E35" s="30"/>
      <c r="F35" s="31">
        <f t="shared" si="0"/>
        <v>0</v>
      </c>
      <c r="G35" s="30">
        <v>0</v>
      </c>
      <c r="H35" s="30"/>
      <c r="I35" s="30"/>
      <c r="J35" s="31">
        <f t="shared" si="1"/>
        <v>0</v>
      </c>
      <c r="K35" s="97">
        <v>0</v>
      </c>
      <c r="L35" s="97"/>
      <c r="M35" s="97"/>
      <c r="N35" s="97">
        <f t="shared" si="3"/>
        <v>0</v>
      </c>
      <c r="O35" s="97">
        <f t="shared" si="3"/>
        <v>0</v>
      </c>
      <c r="P35" s="91">
        <v>0</v>
      </c>
    </row>
    <row r="36" spans="1:16" s="115" customFormat="1" ht="15.75">
      <c r="A36" s="42" t="s">
        <v>102</v>
      </c>
      <c r="B36" s="111"/>
      <c r="C36" s="112"/>
      <c r="D36" s="113"/>
      <c r="E36" s="113"/>
      <c r="F36" s="113">
        <v>42000000</v>
      </c>
      <c r="G36" s="112">
        <f>SUM(G34+G35)</f>
        <v>42000000</v>
      </c>
      <c r="H36" s="113"/>
      <c r="I36" s="113"/>
      <c r="J36" s="113">
        <f t="shared" si="1"/>
        <v>42000000</v>
      </c>
      <c r="K36" s="114"/>
      <c r="L36" s="114"/>
      <c r="M36" s="114"/>
      <c r="N36" s="114">
        <f t="shared" si="3"/>
        <v>0</v>
      </c>
      <c r="O36" s="114">
        <f t="shared" si="3"/>
        <v>0</v>
      </c>
      <c r="P36" s="126">
        <v>0</v>
      </c>
    </row>
    <row r="37" spans="1:16" s="2" customFormat="1" ht="15.75">
      <c r="A37" s="116" t="s">
        <v>169</v>
      </c>
      <c r="B37" s="48" t="s">
        <v>170</v>
      </c>
      <c r="C37" s="117">
        <f>SUM(C15+C22+C31+C34+C35)</f>
        <v>499902058</v>
      </c>
      <c r="D37" s="31"/>
      <c r="E37" s="31"/>
      <c r="F37" s="31">
        <f>SUM(F15+F22+F31+F34+F35)</f>
        <v>499902058</v>
      </c>
      <c r="G37" s="117">
        <f>SUM(G15+G22+G31+G34+G35)</f>
        <v>507714564</v>
      </c>
      <c r="H37" s="31"/>
      <c r="I37" s="31"/>
      <c r="J37" s="31">
        <f t="shared" si="1"/>
        <v>507714564</v>
      </c>
      <c r="K37" s="86">
        <f>SUM(K32+K34+K35)</f>
        <v>608925046</v>
      </c>
      <c r="L37" s="86"/>
      <c r="M37" s="86"/>
      <c r="N37" s="86">
        <f t="shared" si="3"/>
        <v>608925046</v>
      </c>
      <c r="O37" s="86">
        <f t="shared" si="3"/>
        <v>608925046</v>
      </c>
      <c r="P37" s="84">
        <v>608925046</v>
      </c>
    </row>
    <row r="38" spans="1:16" ht="15.75">
      <c r="A38" s="50" t="s">
        <v>171</v>
      </c>
      <c r="B38" s="48"/>
      <c r="C38" s="30"/>
      <c r="D38" s="30"/>
      <c r="E38" s="30"/>
      <c r="F38" s="31">
        <f t="shared" si="0"/>
        <v>0</v>
      </c>
      <c r="G38" s="30"/>
      <c r="H38" s="30"/>
      <c r="I38" s="30"/>
      <c r="J38" s="31">
        <f t="shared" si="1"/>
        <v>0</v>
      </c>
      <c r="K38" s="97"/>
      <c r="L38" s="97"/>
      <c r="M38" s="97"/>
      <c r="N38" s="97">
        <f t="shared" si="3"/>
        <v>0</v>
      </c>
      <c r="O38" s="97">
        <f t="shared" si="3"/>
        <v>0</v>
      </c>
      <c r="P38" s="91">
        <v>0</v>
      </c>
    </row>
    <row r="39" spans="1:16" ht="15.75">
      <c r="A39" s="50" t="s">
        <v>172</v>
      </c>
      <c r="B39" s="48"/>
      <c r="C39" s="30"/>
      <c r="D39" s="30"/>
      <c r="E39" s="30"/>
      <c r="F39" s="31">
        <f t="shared" si="0"/>
        <v>0</v>
      </c>
      <c r="G39" s="30"/>
      <c r="H39" s="30"/>
      <c r="I39" s="30"/>
      <c r="J39" s="31">
        <f t="shared" si="1"/>
        <v>0</v>
      </c>
      <c r="K39" s="97"/>
      <c r="L39" s="97"/>
      <c r="M39" s="97"/>
      <c r="N39" s="97">
        <f t="shared" si="3"/>
        <v>0</v>
      </c>
      <c r="O39" s="97">
        <f t="shared" si="3"/>
        <v>0</v>
      </c>
      <c r="P39" s="91">
        <v>0</v>
      </c>
    </row>
    <row r="40" spans="1:16">
      <c r="A40" s="34" t="s">
        <v>173</v>
      </c>
      <c r="B40" s="34" t="s">
        <v>174</v>
      </c>
      <c r="C40" s="30">
        <v>340900801</v>
      </c>
      <c r="D40" s="30"/>
      <c r="E40" s="30">
        <v>1516274</v>
      </c>
      <c r="F40" s="31">
        <f t="shared" si="0"/>
        <v>342417075</v>
      </c>
      <c r="G40" s="30">
        <v>340900801</v>
      </c>
      <c r="H40" s="30"/>
      <c r="I40" s="30">
        <v>1516274</v>
      </c>
      <c r="J40" s="31">
        <f t="shared" si="1"/>
        <v>342417075</v>
      </c>
      <c r="K40" s="97">
        <v>334498154</v>
      </c>
      <c r="L40" s="97">
        <v>1516274</v>
      </c>
      <c r="M40" s="97">
        <v>6402647</v>
      </c>
      <c r="N40" s="97">
        <f t="shared" ref="N40:N44" si="4">SUM(K40:M40)</f>
        <v>342417075</v>
      </c>
      <c r="O40" s="97">
        <v>342417075</v>
      </c>
      <c r="P40" s="91">
        <v>342417075</v>
      </c>
    </row>
    <row r="41" spans="1:16" s="2" customFormat="1" ht="14.25">
      <c r="A41" s="37" t="s">
        <v>175</v>
      </c>
      <c r="B41" s="37" t="s">
        <v>176</v>
      </c>
      <c r="C41" s="31">
        <f>SUM(C40:C40)</f>
        <v>340900801</v>
      </c>
      <c r="D41" s="31">
        <f>SUM(D40:D40)</f>
        <v>0</v>
      </c>
      <c r="E41" s="31">
        <f>SUM(E40:E40)</f>
        <v>1516274</v>
      </c>
      <c r="F41" s="31">
        <f t="shared" si="0"/>
        <v>342417075</v>
      </c>
      <c r="G41" s="31">
        <f>SUM(G40)</f>
        <v>340900801</v>
      </c>
      <c r="H41" s="31"/>
      <c r="I41" s="31">
        <f>SUM(I40)</f>
        <v>1516274</v>
      </c>
      <c r="J41" s="31">
        <f t="shared" si="1"/>
        <v>342417075</v>
      </c>
      <c r="K41" s="86">
        <f t="shared" ref="K41:M43" si="5">SUM(K40)</f>
        <v>334498154</v>
      </c>
      <c r="L41" s="86">
        <f t="shared" si="5"/>
        <v>1516274</v>
      </c>
      <c r="M41" s="86">
        <f t="shared" si="5"/>
        <v>6402647</v>
      </c>
      <c r="N41" s="86">
        <f t="shared" si="4"/>
        <v>342417075</v>
      </c>
      <c r="O41" s="86">
        <v>342417075</v>
      </c>
      <c r="P41" s="84">
        <v>342417075</v>
      </c>
    </row>
    <row r="42" spans="1:16" s="2" customFormat="1" ht="14.25">
      <c r="A42" s="118" t="s">
        <v>177</v>
      </c>
      <c r="B42" s="37" t="s">
        <v>178</v>
      </c>
      <c r="C42" s="31">
        <f>SUM(C41)</f>
        <v>340900801</v>
      </c>
      <c r="D42" s="31"/>
      <c r="E42" s="31">
        <f>SUM(E41)</f>
        <v>1516274</v>
      </c>
      <c r="F42" s="31">
        <f>SUM(F41)</f>
        <v>342417075</v>
      </c>
      <c r="G42" s="31">
        <f>SUM(G41)</f>
        <v>340900801</v>
      </c>
      <c r="H42" s="31"/>
      <c r="I42" s="31">
        <f>SUM(I41)</f>
        <v>1516274</v>
      </c>
      <c r="J42" s="31">
        <f t="shared" si="1"/>
        <v>342417075</v>
      </c>
      <c r="K42" s="86">
        <f t="shared" si="5"/>
        <v>334498154</v>
      </c>
      <c r="L42" s="86">
        <f t="shared" si="5"/>
        <v>1516274</v>
      </c>
      <c r="M42" s="86">
        <f t="shared" si="5"/>
        <v>6402647</v>
      </c>
      <c r="N42" s="86">
        <f t="shared" si="4"/>
        <v>342417075</v>
      </c>
      <c r="O42" s="86">
        <v>342417075</v>
      </c>
      <c r="P42" s="84">
        <v>342417075</v>
      </c>
    </row>
    <row r="43" spans="1:16" s="2" customFormat="1" ht="15.75">
      <c r="A43" s="119" t="s">
        <v>179</v>
      </c>
      <c r="B43" s="120" t="s">
        <v>180</v>
      </c>
      <c r="C43" s="117">
        <f>SUM(C42)</f>
        <v>340900801</v>
      </c>
      <c r="D43" s="117"/>
      <c r="E43" s="117">
        <f>SUM(E42)</f>
        <v>1516274</v>
      </c>
      <c r="F43" s="117">
        <f>SUM(F42)</f>
        <v>342417075</v>
      </c>
      <c r="G43" s="117">
        <f>SUM(G42)</f>
        <v>340900801</v>
      </c>
      <c r="H43" s="117">
        <f t="shared" ref="H43:I43" si="6">SUM(H42)</f>
        <v>0</v>
      </c>
      <c r="I43" s="117">
        <f t="shared" si="6"/>
        <v>1516274</v>
      </c>
      <c r="J43" s="31">
        <f t="shared" si="1"/>
        <v>342417075</v>
      </c>
      <c r="K43" s="86">
        <f t="shared" si="5"/>
        <v>334498154</v>
      </c>
      <c r="L43" s="86">
        <f t="shared" si="5"/>
        <v>1516274</v>
      </c>
      <c r="M43" s="86">
        <f t="shared" si="5"/>
        <v>6402647</v>
      </c>
      <c r="N43" s="86">
        <f t="shared" si="4"/>
        <v>342417075</v>
      </c>
      <c r="O43" s="86">
        <v>342417075</v>
      </c>
      <c r="P43" s="84">
        <v>342417075</v>
      </c>
    </row>
    <row r="44" spans="1:16" s="123" customFormat="1" ht="15.75">
      <c r="A44" s="50" t="s">
        <v>23</v>
      </c>
      <c r="B44" s="50"/>
      <c r="C44" s="121">
        <f>SUM(C37+C43)</f>
        <v>840802859</v>
      </c>
      <c r="D44" s="121"/>
      <c r="E44" s="121">
        <f>SUM(E37+E43)</f>
        <v>1516274</v>
      </c>
      <c r="F44" s="121">
        <f>SUM(F37+F43)</f>
        <v>842319133</v>
      </c>
      <c r="G44" s="121">
        <f>SUM(G37+G43)</f>
        <v>848615365</v>
      </c>
      <c r="H44" s="121">
        <f t="shared" ref="H44:I44" si="7">SUM(H37+H43)</f>
        <v>0</v>
      </c>
      <c r="I44" s="121">
        <f t="shared" si="7"/>
        <v>1516274</v>
      </c>
      <c r="J44" s="121">
        <f t="shared" si="1"/>
        <v>850131639</v>
      </c>
      <c r="K44" s="122">
        <f>SUM(K37+K43)</f>
        <v>943423200</v>
      </c>
      <c r="L44" s="122">
        <f>SUM(L43)</f>
        <v>1516274</v>
      </c>
      <c r="M44" s="122">
        <f>SUM(M43)</f>
        <v>6402647</v>
      </c>
      <c r="N44" s="122">
        <f t="shared" si="4"/>
        <v>951342121</v>
      </c>
      <c r="O44" s="122">
        <v>951342121</v>
      </c>
      <c r="P44" s="127">
        <v>951342121</v>
      </c>
    </row>
    <row r="45" spans="1:16">
      <c r="F45" s="124"/>
    </row>
    <row r="46" spans="1:16">
      <c r="F46" s="124"/>
    </row>
  </sheetData>
  <mergeCells count="8">
    <mergeCell ref="K5:O5"/>
    <mergeCell ref="A1:J1"/>
    <mergeCell ref="A2:J2"/>
    <mergeCell ref="A3:J3"/>
    <mergeCell ref="A5:A6"/>
    <mergeCell ref="B5:B6"/>
    <mergeCell ref="C5:F5"/>
    <mergeCell ref="G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topLeftCell="A46" workbookViewId="0">
      <selection activeCell="O4" sqref="O4"/>
    </sheetView>
  </sheetViews>
  <sheetFormatPr defaultRowHeight="15"/>
  <cols>
    <col min="1" max="1" width="62.85546875" style="23" customWidth="1"/>
    <col min="2" max="2" width="9" style="23" customWidth="1"/>
    <col min="3" max="3" width="16.5703125" style="23" bestFit="1" customWidth="1"/>
    <col min="4" max="4" width="8.28515625" style="23" customWidth="1"/>
    <col min="5" max="5" width="14" style="23" bestFit="1" customWidth="1"/>
    <col min="6" max="6" width="16.5703125" style="23" bestFit="1" customWidth="1"/>
    <col min="7" max="7" width="17.140625" style="23" bestFit="1" customWidth="1"/>
    <col min="8" max="8" width="7.28515625" style="23" customWidth="1"/>
    <col min="9" max="9" width="14" style="23" bestFit="1" customWidth="1"/>
    <col min="10" max="10" width="15" style="23" bestFit="1" customWidth="1"/>
    <col min="11" max="11" width="16.5703125" style="23" bestFit="1" customWidth="1"/>
    <col min="12" max="12" width="9.140625" style="23"/>
    <col min="13" max="13" width="15.42578125" style="23" bestFit="1" customWidth="1"/>
    <col min="14" max="14" width="15" style="23" bestFit="1" customWidth="1"/>
    <col min="15" max="243" width="9.140625" style="23"/>
    <col min="244" max="244" width="105.140625" style="23" customWidth="1"/>
    <col min="245" max="245" width="9.140625" style="23"/>
    <col min="246" max="246" width="15" style="23" customWidth="1"/>
    <col min="247" max="247" width="15.5703125" style="23" customWidth="1"/>
    <col min="248" max="248" width="17.140625" style="23" customWidth="1"/>
    <col min="249" max="249" width="15.7109375" style="23" customWidth="1"/>
    <col min="250" max="250" width="14.5703125" style="23" bestFit="1" customWidth="1"/>
    <col min="251" max="499" width="9.140625" style="23"/>
    <col min="500" max="500" width="105.140625" style="23" customWidth="1"/>
    <col min="501" max="501" width="9.140625" style="23"/>
    <col min="502" max="502" width="15" style="23" customWidth="1"/>
    <col min="503" max="503" width="15.5703125" style="23" customWidth="1"/>
    <col min="504" max="504" width="17.140625" style="23" customWidth="1"/>
    <col min="505" max="505" width="15.7109375" style="23" customWidth="1"/>
    <col min="506" max="506" width="14.5703125" style="23" bestFit="1" customWidth="1"/>
    <col min="507" max="755" width="9.140625" style="23"/>
    <col min="756" max="756" width="105.140625" style="23" customWidth="1"/>
    <col min="757" max="757" width="9.140625" style="23"/>
    <col min="758" max="758" width="15" style="23" customWidth="1"/>
    <col min="759" max="759" width="15.5703125" style="23" customWidth="1"/>
    <col min="760" max="760" width="17.140625" style="23" customWidth="1"/>
    <col min="761" max="761" width="15.7109375" style="23" customWidth="1"/>
    <col min="762" max="762" width="14.5703125" style="23" bestFit="1" customWidth="1"/>
    <col min="763" max="1011" width="9.140625" style="23"/>
    <col min="1012" max="1012" width="105.140625" style="23" customWidth="1"/>
    <col min="1013" max="1013" width="9.140625" style="23"/>
    <col min="1014" max="1014" width="15" style="23" customWidth="1"/>
    <col min="1015" max="1015" width="15.5703125" style="23" customWidth="1"/>
    <col min="1016" max="1016" width="17.140625" style="23" customWidth="1"/>
    <col min="1017" max="1017" width="15.7109375" style="23" customWidth="1"/>
    <col min="1018" max="1018" width="14.5703125" style="23" bestFit="1" customWidth="1"/>
    <col min="1019" max="1267" width="9.140625" style="23"/>
    <col min="1268" max="1268" width="105.140625" style="23" customWidth="1"/>
    <col min="1269" max="1269" width="9.140625" style="23"/>
    <col min="1270" max="1270" width="15" style="23" customWidth="1"/>
    <col min="1271" max="1271" width="15.5703125" style="23" customWidth="1"/>
    <col min="1272" max="1272" width="17.140625" style="23" customWidth="1"/>
    <col min="1273" max="1273" width="15.7109375" style="23" customWidth="1"/>
    <col min="1274" max="1274" width="14.5703125" style="23" bestFit="1" customWidth="1"/>
    <col min="1275" max="1523" width="9.140625" style="23"/>
    <col min="1524" max="1524" width="105.140625" style="23" customWidth="1"/>
    <col min="1525" max="1525" width="9.140625" style="23"/>
    <col min="1526" max="1526" width="15" style="23" customWidth="1"/>
    <col min="1527" max="1527" width="15.5703125" style="23" customWidth="1"/>
    <col min="1528" max="1528" width="17.140625" style="23" customWidth="1"/>
    <col min="1529" max="1529" width="15.7109375" style="23" customWidth="1"/>
    <col min="1530" max="1530" width="14.5703125" style="23" bestFit="1" customWidth="1"/>
    <col min="1531" max="1779" width="9.140625" style="23"/>
    <col min="1780" max="1780" width="105.140625" style="23" customWidth="1"/>
    <col min="1781" max="1781" width="9.140625" style="23"/>
    <col min="1782" max="1782" width="15" style="23" customWidth="1"/>
    <col min="1783" max="1783" width="15.5703125" style="23" customWidth="1"/>
    <col min="1784" max="1784" width="17.140625" style="23" customWidth="1"/>
    <col min="1785" max="1785" width="15.7109375" style="23" customWidth="1"/>
    <col min="1786" max="1786" width="14.5703125" style="23" bestFit="1" customWidth="1"/>
    <col min="1787" max="2035" width="9.140625" style="23"/>
    <col min="2036" max="2036" width="105.140625" style="23" customWidth="1"/>
    <col min="2037" max="2037" width="9.140625" style="23"/>
    <col min="2038" max="2038" width="15" style="23" customWidth="1"/>
    <col min="2039" max="2039" width="15.5703125" style="23" customWidth="1"/>
    <col min="2040" max="2040" width="17.140625" style="23" customWidth="1"/>
    <col min="2041" max="2041" width="15.7109375" style="23" customWidth="1"/>
    <col min="2042" max="2042" width="14.5703125" style="23" bestFit="1" customWidth="1"/>
    <col min="2043" max="2291" width="9.140625" style="23"/>
    <col min="2292" max="2292" width="105.140625" style="23" customWidth="1"/>
    <col min="2293" max="2293" width="9.140625" style="23"/>
    <col min="2294" max="2294" width="15" style="23" customWidth="1"/>
    <col min="2295" max="2295" width="15.5703125" style="23" customWidth="1"/>
    <col min="2296" max="2296" width="17.140625" style="23" customWidth="1"/>
    <col min="2297" max="2297" width="15.7109375" style="23" customWidth="1"/>
    <col min="2298" max="2298" width="14.5703125" style="23" bestFit="1" customWidth="1"/>
    <col min="2299" max="2547" width="9.140625" style="23"/>
    <col min="2548" max="2548" width="105.140625" style="23" customWidth="1"/>
    <col min="2549" max="2549" width="9.140625" style="23"/>
    <col min="2550" max="2550" width="15" style="23" customWidth="1"/>
    <col min="2551" max="2551" width="15.5703125" style="23" customWidth="1"/>
    <col min="2552" max="2552" width="17.140625" style="23" customWidth="1"/>
    <col min="2553" max="2553" width="15.7109375" style="23" customWidth="1"/>
    <col min="2554" max="2554" width="14.5703125" style="23" bestFit="1" customWidth="1"/>
    <col min="2555" max="2803" width="9.140625" style="23"/>
    <col min="2804" max="2804" width="105.140625" style="23" customWidth="1"/>
    <col min="2805" max="2805" width="9.140625" style="23"/>
    <col min="2806" max="2806" width="15" style="23" customWidth="1"/>
    <col min="2807" max="2807" width="15.5703125" style="23" customWidth="1"/>
    <col min="2808" max="2808" width="17.140625" style="23" customWidth="1"/>
    <col min="2809" max="2809" width="15.7109375" style="23" customWidth="1"/>
    <col min="2810" max="2810" width="14.5703125" style="23" bestFit="1" customWidth="1"/>
    <col min="2811" max="3059" width="9.140625" style="23"/>
    <col min="3060" max="3060" width="105.140625" style="23" customWidth="1"/>
    <col min="3061" max="3061" width="9.140625" style="23"/>
    <col min="3062" max="3062" width="15" style="23" customWidth="1"/>
    <col min="3063" max="3063" width="15.5703125" style="23" customWidth="1"/>
    <col min="3064" max="3064" width="17.140625" style="23" customWidth="1"/>
    <col min="3065" max="3065" width="15.7109375" style="23" customWidth="1"/>
    <col min="3066" max="3066" width="14.5703125" style="23" bestFit="1" customWidth="1"/>
    <col min="3067" max="3315" width="9.140625" style="23"/>
    <col min="3316" max="3316" width="105.140625" style="23" customWidth="1"/>
    <col min="3317" max="3317" width="9.140625" style="23"/>
    <col min="3318" max="3318" width="15" style="23" customWidth="1"/>
    <col min="3319" max="3319" width="15.5703125" style="23" customWidth="1"/>
    <col min="3320" max="3320" width="17.140625" style="23" customWidth="1"/>
    <col min="3321" max="3321" width="15.7109375" style="23" customWidth="1"/>
    <col min="3322" max="3322" width="14.5703125" style="23" bestFit="1" customWidth="1"/>
    <col min="3323" max="3571" width="9.140625" style="23"/>
    <col min="3572" max="3572" width="105.140625" style="23" customWidth="1"/>
    <col min="3573" max="3573" width="9.140625" style="23"/>
    <col min="3574" max="3574" width="15" style="23" customWidth="1"/>
    <col min="3575" max="3575" width="15.5703125" style="23" customWidth="1"/>
    <col min="3576" max="3576" width="17.140625" style="23" customWidth="1"/>
    <col min="3577" max="3577" width="15.7109375" style="23" customWidth="1"/>
    <col min="3578" max="3578" width="14.5703125" style="23" bestFit="1" customWidth="1"/>
    <col min="3579" max="3827" width="9.140625" style="23"/>
    <col min="3828" max="3828" width="105.140625" style="23" customWidth="1"/>
    <col min="3829" max="3829" width="9.140625" style="23"/>
    <col min="3830" max="3830" width="15" style="23" customWidth="1"/>
    <col min="3831" max="3831" width="15.5703125" style="23" customWidth="1"/>
    <col min="3832" max="3832" width="17.140625" style="23" customWidth="1"/>
    <col min="3833" max="3833" width="15.7109375" style="23" customWidth="1"/>
    <col min="3834" max="3834" width="14.5703125" style="23" bestFit="1" customWidth="1"/>
    <col min="3835" max="4083" width="9.140625" style="23"/>
    <col min="4084" max="4084" width="105.140625" style="23" customWidth="1"/>
    <col min="4085" max="4085" width="9.140625" style="23"/>
    <col min="4086" max="4086" width="15" style="23" customWidth="1"/>
    <col min="4087" max="4087" width="15.5703125" style="23" customWidth="1"/>
    <col min="4088" max="4088" width="17.140625" style="23" customWidth="1"/>
    <col min="4089" max="4089" width="15.7109375" style="23" customWidth="1"/>
    <col min="4090" max="4090" width="14.5703125" style="23" bestFit="1" customWidth="1"/>
    <col min="4091" max="4339" width="9.140625" style="23"/>
    <col min="4340" max="4340" width="105.140625" style="23" customWidth="1"/>
    <col min="4341" max="4341" width="9.140625" style="23"/>
    <col min="4342" max="4342" width="15" style="23" customWidth="1"/>
    <col min="4343" max="4343" width="15.5703125" style="23" customWidth="1"/>
    <col min="4344" max="4344" width="17.140625" style="23" customWidth="1"/>
    <col min="4345" max="4345" width="15.7109375" style="23" customWidth="1"/>
    <col min="4346" max="4346" width="14.5703125" style="23" bestFit="1" customWidth="1"/>
    <col min="4347" max="4595" width="9.140625" style="23"/>
    <col min="4596" max="4596" width="105.140625" style="23" customWidth="1"/>
    <col min="4597" max="4597" width="9.140625" style="23"/>
    <col min="4598" max="4598" width="15" style="23" customWidth="1"/>
    <col min="4599" max="4599" width="15.5703125" style="23" customWidth="1"/>
    <col min="4600" max="4600" width="17.140625" style="23" customWidth="1"/>
    <col min="4601" max="4601" width="15.7109375" style="23" customWidth="1"/>
    <col min="4602" max="4602" width="14.5703125" style="23" bestFit="1" customWidth="1"/>
    <col min="4603" max="4851" width="9.140625" style="23"/>
    <col min="4852" max="4852" width="105.140625" style="23" customWidth="1"/>
    <col min="4853" max="4853" width="9.140625" style="23"/>
    <col min="4854" max="4854" width="15" style="23" customWidth="1"/>
    <col min="4855" max="4855" width="15.5703125" style="23" customWidth="1"/>
    <col min="4856" max="4856" width="17.140625" style="23" customWidth="1"/>
    <col min="4857" max="4857" width="15.7109375" style="23" customWidth="1"/>
    <col min="4858" max="4858" width="14.5703125" style="23" bestFit="1" customWidth="1"/>
    <col min="4859" max="5107" width="9.140625" style="23"/>
    <col min="5108" max="5108" width="105.140625" style="23" customWidth="1"/>
    <col min="5109" max="5109" width="9.140625" style="23"/>
    <col min="5110" max="5110" width="15" style="23" customWidth="1"/>
    <col min="5111" max="5111" width="15.5703125" style="23" customWidth="1"/>
    <col min="5112" max="5112" width="17.140625" style="23" customWidth="1"/>
    <col min="5113" max="5113" width="15.7109375" style="23" customWidth="1"/>
    <col min="5114" max="5114" width="14.5703125" style="23" bestFit="1" customWidth="1"/>
    <col min="5115" max="5363" width="9.140625" style="23"/>
    <col min="5364" max="5364" width="105.140625" style="23" customWidth="1"/>
    <col min="5365" max="5365" width="9.140625" style="23"/>
    <col min="5366" max="5366" width="15" style="23" customWidth="1"/>
    <col min="5367" max="5367" width="15.5703125" style="23" customWidth="1"/>
    <col min="5368" max="5368" width="17.140625" style="23" customWidth="1"/>
    <col min="5369" max="5369" width="15.7109375" style="23" customWidth="1"/>
    <col min="5370" max="5370" width="14.5703125" style="23" bestFit="1" customWidth="1"/>
    <col min="5371" max="5619" width="9.140625" style="23"/>
    <col min="5620" max="5620" width="105.140625" style="23" customWidth="1"/>
    <col min="5621" max="5621" width="9.140625" style="23"/>
    <col min="5622" max="5622" width="15" style="23" customWidth="1"/>
    <col min="5623" max="5623" width="15.5703125" style="23" customWidth="1"/>
    <col min="5624" max="5624" width="17.140625" style="23" customWidth="1"/>
    <col min="5625" max="5625" width="15.7109375" style="23" customWidth="1"/>
    <col min="5626" max="5626" width="14.5703125" style="23" bestFit="1" customWidth="1"/>
    <col min="5627" max="5875" width="9.140625" style="23"/>
    <col min="5876" max="5876" width="105.140625" style="23" customWidth="1"/>
    <col min="5877" max="5877" width="9.140625" style="23"/>
    <col min="5878" max="5878" width="15" style="23" customWidth="1"/>
    <col min="5879" max="5879" width="15.5703125" style="23" customWidth="1"/>
    <col min="5880" max="5880" width="17.140625" style="23" customWidth="1"/>
    <col min="5881" max="5881" width="15.7109375" style="23" customWidth="1"/>
    <col min="5882" max="5882" width="14.5703125" style="23" bestFit="1" customWidth="1"/>
    <col min="5883" max="6131" width="9.140625" style="23"/>
    <col min="6132" max="6132" width="105.140625" style="23" customWidth="1"/>
    <col min="6133" max="6133" width="9.140625" style="23"/>
    <col min="6134" max="6134" width="15" style="23" customWidth="1"/>
    <col min="6135" max="6135" width="15.5703125" style="23" customWidth="1"/>
    <col min="6136" max="6136" width="17.140625" style="23" customWidth="1"/>
    <col min="6137" max="6137" width="15.7109375" style="23" customWidth="1"/>
    <col min="6138" max="6138" width="14.5703125" style="23" bestFit="1" customWidth="1"/>
    <col min="6139" max="6387" width="9.140625" style="23"/>
    <col min="6388" max="6388" width="105.140625" style="23" customWidth="1"/>
    <col min="6389" max="6389" width="9.140625" style="23"/>
    <col min="6390" max="6390" width="15" style="23" customWidth="1"/>
    <col min="6391" max="6391" width="15.5703125" style="23" customWidth="1"/>
    <col min="6392" max="6392" width="17.140625" style="23" customWidth="1"/>
    <col min="6393" max="6393" width="15.7109375" style="23" customWidth="1"/>
    <col min="6394" max="6394" width="14.5703125" style="23" bestFit="1" customWidth="1"/>
    <col min="6395" max="6643" width="9.140625" style="23"/>
    <col min="6644" max="6644" width="105.140625" style="23" customWidth="1"/>
    <col min="6645" max="6645" width="9.140625" style="23"/>
    <col min="6646" max="6646" width="15" style="23" customWidth="1"/>
    <col min="6647" max="6647" width="15.5703125" style="23" customWidth="1"/>
    <col min="6648" max="6648" width="17.140625" style="23" customWidth="1"/>
    <col min="6649" max="6649" width="15.7109375" style="23" customWidth="1"/>
    <col min="6650" max="6650" width="14.5703125" style="23" bestFit="1" customWidth="1"/>
    <col min="6651" max="6899" width="9.140625" style="23"/>
    <col min="6900" max="6900" width="105.140625" style="23" customWidth="1"/>
    <col min="6901" max="6901" width="9.140625" style="23"/>
    <col min="6902" max="6902" width="15" style="23" customWidth="1"/>
    <col min="6903" max="6903" width="15.5703125" style="23" customWidth="1"/>
    <col min="6904" max="6904" width="17.140625" style="23" customWidth="1"/>
    <col min="6905" max="6905" width="15.7109375" style="23" customWidth="1"/>
    <col min="6906" max="6906" width="14.5703125" style="23" bestFit="1" customWidth="1"/>
    <col min="6907" max="7155" width="9.140625" style="23"/>
    <col min="7156" max="7156" width="105.140625" style="23" customWidth="1"/>
    <col min="7157" max="7157" width="9.140625" style="23"/>
    <col min="7158" max="7158" width="15" style="23" customWidth="1"/>
    <col min="7159" max="7159" width="15.5703125" style="23" customWidth="1"/>
    <col min="7160" max="7160" width="17.140625" style="23" customWidth="1"/>
    <col min="7161" max="7161" width="15.7109375" style="23" customWidth="1"/>
    <col min="7162" max="7162" width="14.5703125" style="23" bestFit="1" customWidth="1"/>
    <col min="7163" max="7411" width="9.140625" style="23"/>
    <col min="7412" max="7412" width="105.140625" style="23" customWidth="1"/>
    <col min="7413" max="7413" width="9.140625" style="23"/>
    <col min="7414" max="7414" width="15" style="23" customWidth="1"/>
    <col min="7415" max="7415" width="15.5703125" style="23" customWidth="1"/>
    <col min="7416" max="7416" width="17.140625" style="23" customWidth="1"/>
    <col min="7417" max="7417" width="15.7109375" style="23" customWidth="1"/>
    <col min="7418" max="7418" width="14.5703125" style="23" bestFit="1" customWidth="1"/>
    <col min="7419" max="7667" width="9.140625" style="23"/>
    <col min="7668" max="7668" width="105.140625" style="23" customWidth="1"/>
    <col min="7669" max="7669" width="9.140625" style="23"/>
    <col min="7670" max="7670" width="15" style="23" customWidth="1"/>
    <col min="7671" max="7671" width="15.5703125" style="23" customWidth="1"/>
    <col min="7672" max="7672" width="17.140625" style="23" customWidth="1"/>
    <col min="7673" max="7673" width="15.7109375" style="23" customWidth="1"/>
    <col min="7674" max="7674" width="14.5703125" style="23" bestFit="1" customWidth="1"/>
    <col min="7675" max="7923" width="9.140625" style="23"/>
    <col min="7924" max="7924" width="105.140625" style="23" customWidth="1"/>
    <col min="7925" max="7925" width="9.140625" style="23"/>
    <col min="7926" max="7926" width="15" style="23" customWidth="1"/>
    <col min="7927" max="7927" width="15.5703125" style="23" customWidth="1"/>
    <col min="7928" max="7928" width="17.140625" style="23" customWidth="1"/>
    <col min="7929" max="7929" width="15.7109375" style="23" customWidth="1"/>
    <col min="7930" max="7930" width="14.5703125" style="23" bestFit="1" customWidth="1"/>
    <col min="7931" max="8179" width="9.140625" style="23"/>
    <col min="8180" max="8180" width="105.140625" style="23" customWidth="1"/>
    <col min="8181" max="8181" width="9.140625" style="23"/>
    <col min="8182" max="8182" width="15" style="23" customWidth="1"/>
    <col min="8183" max="8183" width="15.5703125" style="23" customWidth="1"/>
    <col min="8184" max="8184" width="17.140625" style="23" customWidth="1"/>
    <col min="8185" max="8185" width="15.7109375" style="23" customWidth="1"/>
    <col min="8186" max="8186" width="14.5703125" style="23" bestFit="1" customWidth="1"/>
    <col min="8187" max="8435" width="9.140625" style="23"/>
    <col min="8436" max="8436" width="105.140625" style="23" customWidth="1"/>
    <col min="8437" max="8437" width="9.140625" style="23"/>
    <col min="8438" max="8438" width="15" style="23" customWidth="1"/>
    <col min="8439" max="8439" width="15.5703125" style="23" customWidth="1"/>
    <col min="8440" max="8440" width="17.140625" style="23" customWidth="1"/>
    <col min="8441" max="8441" width="15.7109375" style="23" customWidth="1"/>
    <col min="8442" max="8442" width="14.5703125" style="23" bestFit="1" customWidth="1"/>
    <col min="8443" max="8691" width="9.140625" style="23"/>
    <col min="8692" max="8692" width="105.140625" style="23" customWidth="1"/>
    <col min="8693" max="8693" width="9.140625" style="23"/>
    <col min="8694" max="8694" width="15" style="23" customWidth="1"/>
    <col min="8695" max="8695" width="15.5703125" style="23" customWidth="1"/>
    <col min="8696" max="8696" width="17.140625" style="23" customWidth="1"/>
    <col min="8697" max="8697" width="15.7109375" style="23" customWidth="1"/>
    <col min="8698" max="8698" width="14.5703125" style="23" bestFit="1" customWidth="1"/>
    <col min="8699" max="8947" width="9.140625" style="23"/>
    <col min="8948" max="8948" width="105.140625" style="23" customWidth="1"/>
    <col min="8949" max="8949" width="9.140625" style="23"/>
    <col min="8950" max="8950" width="15" style="23" customWidth="1"/>
    <col min="8951" max="8951" width="15.5703125" style="23" customWidth="1"/>
    <col min="8952" max="8952" width="17.140625" style="23" customWidth="1"/>
    <col min="8953" max="8953" width="15.7109375" style="23" customWidth="1"/>
    <col min="8954" max="8954" width="14.5703125" style="23" bestFit="1" customWidth="1"/>
    <col min="8955" max="9203" width="9.140625" style="23"/>
    <col min="9204" max="9204" width="105.140625" style="23" customWidth="1"/>
    <col min="9205" max="9205" width="9.140625" style="23"/>
    <col min="9206" max="9206" width="15" style="23" customWidth="1"/>
    <col min="9207" max="9207" width="15.5703125" style="23" customWidth="1"/>
    <col min="9208" max="9208" width="17.140625" style="23" customWidth="1"/>
    <col min="9209" max="9209" width="15.7109375" style="23" customWidth="1"/>
    <col min="9210" max="9210" width="14.5703125" style="23" bestFit="1" customWidth="1"/>
    <col min="9211" max="9459" width="9.140625" style="23"/>
    <col min="9460" max="9460" width="105.140625" style="23" customWidth="1"/>
    <col min="9461" max="9461" width="9.140625" style="23"/>
    <col min="9462" max="9462" width="15" style="23" customWidth="1"/>
    <col min="9463" max="9463" width="15.5703125" style="23" customWidth="1"/>
    <col min="9464" max="9464" width="17.140625" style="23" customWidth="1"/>
    <col min="9465" max="9465" width="15.7109375" style="23" customWidth="1"/>
    <col min="9466" max="9466" width="14.5703125" style="23" bestFit="1" customWidth="1"/>
    <col min="9467" max="9715" width="9.140625" style="23"/>
    <col min="9716" max="9716" width="105.140625" style="23" customWidth="1"/>
    <col min="9717" max="9717" width="9.140625" style="23"/>
    <col min="9718" max="9718" width="15" style="23" customWidth="1"/>
    <col min="9719" max="9719" width="15.5703125" style="23" customWidth="1"/>
    <col min="9720" max="9720" width="17.140625" style="23" customWidth="1"/>
    <col min="9721" max="9721" width="15.7109375" style="23" customWidth="1"/>
    <col min="9722" max="9722" width="14.5703125" style="23" bestFit="1" customWidth="1"/>
    <col min="9723" max="9971" width="9.140625" style="23"/>
    <col min="9972" max="9972" width="105.140625" style="23" customWidth="1"/>
    <col min="9973" max="9973" width="9.140625" style="23"/>
    <col min="9974" max="9974" width="15" style="23" customWidth="1"/>
    <col min="9975" max="9975" width="15.5703125" style="23" customWidth="1"/>
    <col min="9976" max="9976" width="17.140625" style="23" customWidth="1"/>
    <col min="9977" max="9977" width="15.7109375" style="23" customWidth="1"/>
    <col min="9978" max="9978" width="14.5703125" style="23" bestFit="1" customWidth="1"/>
    <col min="9979" max="10227" width="9.140625" style="23"/>
    <col min="10228" max="10228" width="105.140625" style="23" customWidth="1"/>
    <col min="10229" max="10229" width="9.140625" style="23"/>
    <col min="10230" max="10230" width="15" style="23" customWidth="1"/>
    <col min="10231" max="10231" width="15.5703125" style="23" customWidth="1"/>
    <col min="10232" max="10232" width="17.140625" style="23" customWidth="1"/>
    <col min="10233" max="10233" width="15.7109375" style="23" customWidth="1"/>
    <col min="10234" max="10234" width="14.5703125" style="23" bestFit="1" customWidth="1"/>
    <col min="10235" max="10483" width="9.140625" style="23"/>
    <col min="10484" max="10484" width="105.140625" style="23" customWidth="1"/>
    <col min="10485" max="10485" width="9.140625" style="23"/>
    <col min="10486" max="10486" width="15" style="23" customWidth="1"/>
    <col min="10487" max="10487" width="15.5703125" style="23" customWidth="1"/>
    <col min="10488" max="10488" width="17.140625" style="23" customWidth="1"/>
    <col min="10489" max="10489" width="15.7109375" style="23" customWidth="1"/>
    <col min="10490" max="10490" width="14.5703125" style="23" bestFit="1" customWidth="1"/>
    <col min="10491" max="10739" width="9.140625" style="23"/>
    <col min="10740" max="10740" width="105.140625" style="23" customWidth="1"/>
    <col min="10741" max="10741" width="9.140625" style="23"/>
    <col min="10742" max="10742" width="15" style="23" customWidth="1"/>
    <col min="10743" max="10743" width="15.5703125" style="23" customWidth="1"/>
    <col min="10744" max="10744" width="17.140625" style="23" customWidth="1"/>
    <col min="10745" max="10745" width="15.7109375" style="23" customWidth="1"/>
    <col min="10746" max="10746" width="14.5703125" style="23" bestFit="1" customWidth="1"/>
    <col min="10747" max="10995" width="9.140625" style="23"/>
    <col min="10996" max="10996" width="105.140625" style="23" customWidth="1"/>
    <col min="10997" max="10997" width="9.140625" style="23"/>
    <col min="10998" max="10998" width="15" style="23" customWidth="1"/>
    <col min="10999" max="10999" width="15.5703125" style="23" customWidth="1"/>
    <col min="11000" max="11000" width="17.140625" style="23" customWidth="1"/>
    <col min="11001" max="11001" width="15.7109375" style="23" customWidth="1"/>
    <col min="11002" max="11002" width="14.5703125" style="23" bestFit="1" customWidth="1"/>
    <col min="11003" max="11251" width="9.140625" style="23"/>
    <col min="11252" max="11252" width="105.140625" style="23" customWidth="1"/>
    <col min="11253" max="11253" width="9.140625" style="23"/>
    <col min="11254" max="11254" width="15" style="23" customWidth="1"/>
    <col min="11255" max="11255" width="15.5703125" style="23" customWidth="1"/>
    <col min="11256" max="11256" width="17.140625" style="23" customWidth="1"/>
    <col min="11257" max="11257" width="15.7109375" style="23" customWidth="1"/>
    <col min="11258" max="11258" width="14.5703125" style="23" bestFit="1" customWidth="1"/>
    <col min="11259" max="11507" width="9.140625" style="23"/>
    <col min="11508" max="11508" width="105.140625" style="23" customWidth="1"/>
    <col min="11509" max="11509" width="9.140625" style="23"/>
    <col min="11510" max="11510" width="15" style="23" customWidth="1"/>
    <col min="11511" max="11511" width="15.5703125" style="23" customWidth="1"/>
    <col min="11512" max="11512" width="17.140625" style="23" customWidth="1"/>
    <col min="11513" max="11513" width="15.7109375" style="23" customWidth="1"/>
    <col min="11514" max="11514" width="14.5703125" style="23" bestFit="1" customWidth="1"/>
    <col min="11515" max="11763" width="9.140625" style="23"/>
    <col min="11764" max="11764" width="105.140625" style="23" customWidth="1"/>
    <col min="11765" max="11765" width="9.140625" style="23"/>
    <col min="11766" max="11766" width="15" style="23" customWidth="1"/>
    <col min="11767" max="11767" width="15.5703125" style="23" customWidth="1"/>
    <col min="11768" max="11768" width="17.140625" style="23" customWidth="1"/>
    <col min="11769" max="11769" width="15.7109375" style="23" customWidth="1"/>
    <col min="11770" max="11770" width="14.5703125" style="23" bestFit="1" customWidth="1"/>
    <col min="11771" max="12019" width="9.140625" style="23"/>
    <col min="12020" max="12020" width="105.140625" style="23" customWidth="1"/>
    <col min="12021" max="12021" width="9.140625" style="23"/>
    <col min="12022" max="12022" width="15" style="23" customWidth="1"/>
    <col min="12023" max="12023" width="15.5703125" style="23" customWidth="1"/>
    <col min="12024" max="12024" width="17.140625" style="23" customWidth="1"/>
    <col min="12025" max="12025" width="15.7109375" style="23" customWidth="1"/>
    <col min="12026" max="12026" width="14.5703125" style="23" bestFit="1" customWidth="1"/>
    <col min="12027" max="12275" width="9.140625" style="23"/>
    <col min="12276" max="12276" width="105.140625" style="23" customWidth="1"/>
    <col min="12277" max="12277" width="9.140625" style="23"/>
    <col min="12278" max="12278" width="15" style="23" customWidth="1"/>
    <col min="12279" max="12279" width="15.5703125" style="23" customWidth="1"/>
    <col min="12280" max="12280" width="17.140625" style="23" customWidth="1"/>
    <col min="12281" max="12281" width="15.7109375" style="23" customWidth="1"/>
    <col min="12282" max="12282" width="14.5703125" style="23" bestFit="1" customWidth="1"/>
    <col min="12283" max="12531" width="9.140625" style="23"/>
    <col min="12532" max="12532" width="105.140625" style="23" customWidth="1"/>
    <col min="12533" max="12533" width="9.140625" style="23"/>
    <col min="12534" max="12534" width="15" style="23" customWidth="1"/>
    <col min="12535" max="12535" width="15.5703125" style="23" customWidth="1"/>
    <col min="12536" max="12536" width="17.140625" style="23" customWidth="1"/>
    <col min="12537" max="12537" width="15.7109375" style="23" customWidth="1"/>
    <col min="12538" max="12538" width="14.5703125" style="23" bestFit="1" customWidth="1"/>
    <col min="12539" max="12787" width="9.140625" style="23"/>
    <col min="12788" max="12788" width="105.140625" style="23" customWidth="1"/>
    <col min="12789" max="12789" width="9.140625" style="23"/>
    <col min="12790" max="12790" width="15" style="23" customWidth="1"/>
    <col min="12791" max="12791" width="15.5703125" style="23" customWidth="1"/>
    <col min="12792" max="12792" width="17.140625" style="23" customWidth="1"/>
    <col min="12793" max="12793" width="15.7109375" style="23" customWidth="1"/>
    <col min="12794" max="12794" width="14.5703125" style="23" bestFit="1" customWidth="1"/>
    <col min="12795" max="13043" width="9.140625" style="23"/>
    <col min="13044" max="13044" width="105.140625" style="23" customWidth="1"/>
    <col min="13045" max="13045" width="9.140625" style="23"/>
    <col min="13046" max="13046" width="15" style="23" customWidth="1"/>
    <col min="13047" max="13047" width="15.5703125" style="23" customWidth="1"/>
    <col min="13048" max="13048" width="17.140625" style="23" customWidth="1"/>
    <col min="13049" max="13049" width="15.7109375" style="23" customWidth="1"/>
    <col min="13050" max="13050" width="14.5703125" style="23" bestFit="1" customWidth="1"/>
    <col min="13051" max="13299" width="9.140625" style="23"/>
    <col min="13300" max="13300" width="105.140625" style="23" customWidth="1"/>
    <col min="13301" max="13301" width="9.140625" style="23"/>
    <col min="13302" max="13302" width="15" style="23" customWidth="1"/>
    <col min="13303" max="13303" width="15.5703125" style="23" customWidth="1"/>
    <col min="13304" max="13304" width="17.140625" style="23" customWidth="1"/>
    <col min="13305" max="13305" width="15.7109375" style="23" customWidth="1"/>
    <col min="13306" max="13306" width="14.5703125" style="23" bestFit="1" customWidth="1"/>
    <col min="13307" max="13555" width="9.140625" style="23"/>
    <col min="13556" max="13556" width="105.140625" style="23" customWidth="1"/>
    <col min="13557" max="13557" width="9.140625" style="23"/>
    <col min="13558" max="13558" width="15" style="23" customWidth="1"/>
    <col min="13559" max="13559" width="15.5703125" style="23" customWidth="1"/>
    <col min="13560" max="13560" width="17.140625" style="23" customWidth="1"/>
    <col min="13561" max="13561" width="15.7109375" style="23" customWidth="1"/>
    <col min="13562" max="13562" width="14.5703125" style="23" bestFit="1" customWidth="1"/>
    <col min="13563" max="13811" width="9.140625" style="23"/>
    <col min="13812" max="13812" width="105.140625" style="23" customWidth="1"/>
    <col min="13813" max="13813" width="9.140625" style="23"/>
    <col min="13814" max="13814" width="15" style="23" customWidth="1"/>
    <col min="13815" max="13815" width="15.5703125" style="23" customWidth="1"/>
    <col min="13816" max="13816" width="17.140625" style="23" customWidth="1"/>
    <col min="13817" max="13817" width="15.7109375" style="23" customWidth="1"/>
    <col min="13818" max="13818" width="14.5703125" style="23" bestFit="1" customWidth="1"/>
    <col min="13819" max="14067" width="9.140625" style="23"/>
    <col min="14068" max="14068" width="105.140625" style="23" customWidth="1"/>
    <col min="14069" max="14069" width="9.140625" style="23"/>
    <col min="14070" max="14070" width="15" style="23" customWidth="1"/>
    <col min="14071" max="14071" width="15.5703125" style="23" customWidth="1"/>
    <col min="14072" max="14072" width="17.140625" style="23" customWidth="1"/>
    <col min="14073" max="14073" width="15.7109375" style="23" customWidth="1"/>
    <col min="14074" max="14074" width="14.5703125" style="23" bestFit="1" customWidth="1"/>
    <col min="14075" max="14323" width="9.140625" style="23"/>
    <col min="14324" max="14324" width="105.140625" style="23" customWidth="1"/>
    <col min="14325" max="14325" width="9.140625" style="23"/>
    <col min="14326" max="14326" width="15" style="23" customWidth="1"/>
    <col min="14327" max="14327" width="15.5703125" style="23" customWidth="1"/>
    <col min="14328" max="14328" width="17.140625" style="23" customWidth="1"/>
    <col min="14329" max="14329" width="15.7109375" style="23" customWidth="1"/>
    <col min="14330" max="14330" width="14.5703125" style="23" bestFit="1" customWidth="1"/>
    <col min="14331" max="14579" width="9.140625" style="23"/>
    <col min="14580" max="14580" width="105.140625" style="23" customWidth="1"/>
    <col min="14581" max="14581" width="9.140625" style="23"/>
    <col min="14582" max="14582" width="15" style="23" customWidth="1"/>
    <col min="14583" max="14583" width="15.5703125" style="23" customWidth="1"/>
    <col min="14584" max="14584" width="17.140625" style="23" customWidth="1"/>
    <col min="14585" max="14585" width="15.7109375" style="23" customWidth="1"/>
    <col min="14586" max="14586" width="14.5703125" style="23" bestFit="1" customWidth="1"/>
    <col min="14587" max="14835" width="9.140625" style="23"/>
    <col min="14836" max="14836" width="105.140625" style="23" customWidth="1"/>
    <col min="14837" max="14837" width="9.140625" style="23"/>
    <col min="14838" max="14838" width="15" style="23" customWidth="1"/>
    <col min="14839" max="14839" width="15.5703125" style="23" customWidth="1"/>
    <col min="14840" max="14840" width="17.140625" style="23" customWidth="1"/>
    <col min="14841" max="14841" width="15.7109375" style="23" customWidth="1"/>
    <col min="14842" max="14842" width="14.5703125" style="23" bestFit="1" customWidth="1"/>
    <col min="14843" max="15091" width="9.140625" style="23"/>
    <col min="15092" max="15092" width="105.140625" style="23" customWidth="1"/>
    <col min="15093" max="15093" width="9.140625" style="23"/>
    <col min="15094" max="15094" width="15" style="23" customWidth="1"/>
    <col min="15095" max="15095" width="15.5703125" style="23" customWidth="1"/>
    <col min="15096" max="15096" width="17.140625" style="23" customWidth="1"/>
    <col min="15097" max="15097" width="15.7109375" style="23" customWidth="1"/>
    <col min="15098" max="15098" width="14.5703125" style="23" bestFit="1" customWidth="1"/>
    <col min="15099" max="15347" width="9.140625" style="23"/>
    <col min="15348" max="15348" width="105.140625" style="23" customWidth="1"/>
    <col min="15349" max="15349" width="9.140625" style="23"/>
    <col min="15350" max="15350" width="15" style="23" customWidth="1"/>
    <col min="15351" max="15351" width="15.5703125" style="23" customWidth="1"/>
    <col min="15352" max="15352" width="17.140625" style="23" customWidth="1"/>
    <col min="15353" max="15353" width="15.7109375" style="23" customWidth="1"/>
    <col min="15354" max="15354" width="14.5703125" style="23" bestFit="1" customWidth="1"/>
    <col min="15355" max="15603" width="9.140625" style="23"/>
    <col min="15604" max="15604" width="105.140625" style="23" customWidth="1"/>
    <col min="15605" max="15605" width="9.140625" style="23"/>
    <col min="15606" max="15606" width="15" style="23" customWidth="1"/>
    <col min="15607" max="15607" width="15.5703125" style="23" customWidth="1"/>
    <col min="15608" max="15608" width="17.140625" style="23" customWidth="1"/>
    <col min="15609" max="15609" width="15.7109375" style="23" customWidth="1"/>
    <col min="15610" max="15610" width="14.5703125" style="23" bestFit="1" customWidth="1"/>
    <col min="15611" max="15859" width="9.140625" style="23"/>
    <col min="15860" max="15860" width="105.140625" style="23" customWidth="1"/>
    <col min="15861" max="15861" width="9.140625" style="23"/>
    <col min="15862" max="15862" width="15" style="23" customWidth="1"/>
    <col min="15863" max="15863" width="15.5703125" style="23" customWidth="1"/>
    <col min="15864" max="15864" width="17.140625" style="23" customWidth="1"/>
    <col min="15865" max="15865" width="15.7109375" style="23" customWidth="1"/>
    <col min="15866" max="15866" width="14.5703125" style="23" bestFit="1" customWidth="1"/>
    <col min="15867" max="16115" width="9.140625" style="23"/>
    <col min="16116" max="16116" width="105.140625" style="23" customWidth="1"/>
    <col min="16117" max="16117" width="9.140625" style="23"/>
    <col min="16118" max="16118" width="15" style="23" customWidth="1"/>
    <col min="16119" max="16119" width="15.5703125" style="23" customWidth="1"/>
    <col min="16120" max="16120" width="17.140625" style="23" customWidth="1"/>
    <col min="16121" max="16121" width="15.7109375" style="23" customWidth="1"/>
    <col min="16122" max="16122" width="14.5703125" style="23" bestFit="1" customWidth="1"/>
    <col min="16123" max="16384" width="9.140625" style="23"/>
  </cols>
  <sheetData>
    <row r="1" spans="1:14">
      <c r="A1" s="442" t="s">
        <v>580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ht="18">
      <c r="A2" s="475" t="s">
        <v>30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18">
      <c r="A3" s="476" t="s">
        <v>193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</row>
    <row r="4" spans="1:14" ht="18">
      <c r="A4" s="131"/>
      <c r="B4" s="132"/>
      <c r="C4" s="132"/>
      <c r="D4" s="132"/>
      <c r="E4" s="132"/>
      <c r="F4" s="81"/>
      <c r="G4" s="81"/>
      <c r="H4" s="81"/>
      <c r="I4" s="81"/>
      <c r="J4" s="81"/>
    </row>
    <row r="5" spans="1:14">
      <c r="A5" s="24" t="s">
        <v>194</v>
      </c>
    </row>
    <row r="6" spans="1:14" ht="15" customHeight="1">
      <c r="A6" s="477" t="s">
        <v>33</v>
      </c>
      <c r="B6" s="479" t="s">
        <v>34</v>
      </c>
      <c r="C6" s="472" t="s">
        <v>113</v>
      </c>
      <c r="D6" s="473"/>
      <c r="E6" s="473"/>
      <c r="F6" s="474"/>
      <c r="G6" s="472" t="s">
        <v>270</v>
      </c>
      <c r="H6" s="473"/>
      <c r="I6" s="473"/>
      <c r="J6" s="474"/>
      <c r="K6" s="472" t="s">
        <v>105</v>
      </c>
      <c r="L6" s="473"/>
      <c r="M6" s="473"/>
      <c r="N6" s="474"/>
    </row>
    <row r="7" spans="1:14" ht="38.25">
      <c r="A7" s="478"/>
      <c r="B7" s="480"/>
      <c r="C7" s="133" t="s">
        <v>184</v>
      </c>
      <c r="D7" s="133" t="s">
        <v>195</v>
      </c>
      <c r="E7" s="133" t="s">
        <v>196</v>
      </c>
      <c r="F7" s="133" t="s">
        <v>183</v>
      </c>
      <c r="G7" s="133" t="s">
        <v>184</v>
      </c>
      <c r="H7" s="133" t="s">
        <v>195</v>
      </c>
      <c r="I7" s="133" t="s">
        <v>196</v>
      </c>
      <c r="J7" s="133" t="s">
        <v>183</v>
      </c>
      <c r="K7" s="133" t="s">
        <v>184</v>
      </c>
      <c r="L7" s="133" t="s">
        <v>195</v>
      </c>
      <c r="M7" s="133" t="s">
        <v>196</v>
      </c>
      <c r="N7" s="133" t="s">
        <v>183</v>
      </c>
    </row>
    <row r="8" spans="1:14">
      <c r="A8" s="28" t="s">
        <v>43</v>
      </c>
      <c r="B8" s="134" t="s">
        <v>44</v>
      </c>
      <c r="C8" s="135">
        <v>62102618</v>
      </c>
      <c r="D8" s="135"/>
      <c r="E8" s="30">
        <v>34922116</v>
      </c>
      <c r="F8" s="135">
        <f t="shared" ref="F8:F50" si="0">SUM(C8+E8)</f>
        <v>97024734</v>
      </c>
      <c r="G8" s="135">
        <v>62459995</v>
      </c>
      <c r="H8" s="135"/>
      <c r="I8" s="30">
        <v>34922116</v>
      </c>
      <c r="J8" s="136">
        <f>SUM(G8:I8)</f>
        <v>97382111</v>
      </c>
      <c r="K8" s="97">
        <v>62971765</v>
      </c>
      <c r="L8" s="135"/>
      <c r="M8" s="135">
        <v>34922116</v>
      </c>
      <c r="N8" s="97">
        <v>97893881</v>
      </c>
    </row>
    <row r="9" spans="1:14">
      <c r="A9" s="28" t="s">
        <v>197</v>
      </c>
      <c r="B9" s="134" t="s">
        <v>46</v>
      </c>
      <c r="C9" s="135"/>
      <c r="D9" s="135"/>
      <c r="E9" s="30"/>
      <c r="F9" s="135"/>
      <c r="G9" s="135">
        <v>468600</v>
      </c>
      <c r="H9" s="135"/>
      <c r="I9" s="30"/>
      <c r="J9" s="136">
        <f t="shared" ref="J9:J75" si="1">SUM(G9:I9)</f>
        <v>468600</v>
      </c>
      <c r="K9" s="97">
        <v>468600</v>
      </c>
      <c r="L9" s="135"/>
      <c r="M9" s="135"/>
      <c r="N9" s="97">
        <v>468600</v>
      </c>
    </row>
    <row r="10" spans="1:14">
      <c r="A10" s="33" t="s">
        <v>47</v>
      </c>
      <c r="B10" s="137" t="s">
        <v>48</v>
      </c>
      <c r="C10" s="135">
        <v>750000</v>
      </c>
      <c r="D10" s="135"/>
      <c r="E10" s="30"/>
      <c r="F10" s="135">
        <f t="shared" si="0"/>
        <v>750000</v>
      </c>
      <c r="G10" s="135">
        <v>400174</v>
      </c>
      <c r="H10" s="135"/>
      <c r="I10" s="30"/>
      <c r="J10" s="136">
        <f t="shared" si="1"/>
        <v>400174</v>
      </c>
      <c r="K10" s="97">
        <v>145454</v>
      </c>
      <c r="L10" s="135"/>
      <c r="M10" s="135"/>
      <c r="N10" s="97">
        <v>145454</v>
      </c>
    </row>
    <row r="11" spans="1:14">
      <c r="A11" s="33" t="s">
        <v>49</v>
      </c>
      <c r="B11" s="137" t="s">
        <v>50</v>
      </c>
      <c r="C11" s="135">
        <v>2603803</v>
      </c>
      <c r="D11" s="135"/>
      <c r="E11" s="30">
        <v>1416480</v>
      </c>
      <c r="F11" s="135">
        <f t="shared" si="0"/>
        <v>4020283</v>
      </c>
      <c r="G11" s="135">
        <v>2603803</v>
      </c>
      <c r="H11" s="135"/>
      <c r="I11" s="30">
        <v>1416480</v>
      </c>
      <c r="J11" s="136">
        <f t="shared" si="1"/>
        <v>4020283</v>
      </c>
      <c r="K11" s="97">
        <v>2647904</v>
      </c>
      <c r="L11" s="135"/>
      <c r="M11" s="135">
        <v>1467389</v>
      </c>
      <c r="N11" s="97">
        <v>4115293</v>
      </c>
    </row>
    <row r="12" spans="1:14">
      <c r="A12" s="34" t="s">
        <v>51</v>
      </c>
      <c r="B12" s="137" t="s">
        <v>52</v>
      </c>
      <c r="C12" s="135">
        <v>361320</v>
      </c>
      <c r="D12" s="135"/>
      <c r="E12" s="30">
        <v>320000</v>
      </c>
      <c r="F12" s="135">
        <f t="shared" si="0"/>
        <v>681320</v>
      </c>
      <c r="G12" s="135">
        <v>371760</v>
      </c>
      <c r="H12" s="135"/>
      <c r="I12" s="30">
        <v>320000</v>
      </c>
      <c r="J12" s="136">
        <f t="shared" si="1"/>
        <v>691760</v>
      </c>
      <c r="K12" s="97">
        <v>371760</v>
      </c>
      <c r="L12" s="135"/>
      <c r="M12" s="135">
        <v>320000</v>
      </c>
      <c r="N12" s="97">
        <v>691760</v>
      </c>
    </row>
    <row r="13" spans="1:14">
      <c r="A13" s="34" t="s">
        <v>53</v>
      </c>
      <c r="B13" s="137" t="s">
        <v>54</v>
      </c>
      <c r="C13" s="135"/>
      <c r="D13" s="135"/>
      <c r="E13" s="30">
        <v>200000</v>
      </c>
      <c r="F13" s="135">
        <f t="shared" si="0"/>
        <v>200000</v>
      </c>
      <c r="G13" s="135"/>
      <c r="H13" s="135"/>
      <c r="I13" s="30">
        <v>200000</v>
      </c>
      <c r="J13" s="136">
        <f t="shared" si="1"/>
        <v>200000</v>
      </c>
      <c r="K13" s="97"/>
      <c r="L13" s="135"/>
      <c r="M13" s="135">
        <v>200000</v>
      </c>
      <c r="N13" s="97">
        <v>200000</v>
      </c>
    </row>
    <row r="14" spans="1:14">
      <c r="A14" s="34" t="s">
        <v>55</v>
      </c>
      <c r="B14" s="137" t="s">
        <v>56</v>
      </c>
      <c r="C14" s="135">
        <v>1691492</v>
      </c>
      <c r="D14" s="135"/>
      <c r="E14" s="30">
        <v>3966000</v>
      </c>
      <c r="F14" s="135">
        <f t="shared" si="0"/>
        <v>5657492</v>
      </c>
      <c r="G14" s="135">
        <v>1691492</v>
      </c>
      <c r="H14" s="135"/>
      <c r="I14" s="30">
        <v>3966000</v>
      </c>
      <c r="J14" s="136">
        <f t="shared" si="1"/>
        <v>5657492</v>
      </c>
      <c r="K14" s="97">
        <v>1696212</v>
      </c>
      <c r="L14" s="135"/>
      <c r="M14" s="135">
        <v>3966000</v>
      </c>
      <c r="N14" s="97">
        <v>5662212</v>
      </c>
    </row>
    <row r="15" spans="1:14" s="2" customFormat="1">
      <c r="A15" s="35" t="s">
        <v>57</v>
      </c>
      <c r="B15" s="138" t="s">
        <v>58</v>
      </c>
      <c r="C15" s="139">
        <f>SUM(C8:C14)</f>
        <v>67509233</v>
      </c>
      <c r="D15" s="139"/>
      <c r="E15" s="31">
        <f>SUM(E8:E14)</f>
        <v>40824596</v>
      </c>
      <c r="F15" s="139">
        <f t="shared" si="0"/>
        <v>108333829</v>
      </c>
      <c r="G15" s="139">
        <f>SUM(G8:G14)</f>
        <v>67995824</v>
      </c>
      <c r="H15" s="139"/>
      <c r="I15" s="31">
        <f>SUM(I8:I14)</f>
        <v>40824596</v>
      </c>
      <c r="J15" s="140">
        <f t="shared" si="1"/>
        <v>108820420</v>
      </c>
      <c r="K15" s="86">
        <v>68301695</v>
      </c>
      <c r="L15" s="139"/>
      <c r="M15" s="139">
        <f>SUM(M8:M14)</f>
        <v>40875505</v>
      </c>
      <c r="N15" s="86">
        <v>109177200</v>
      </c>
    </row>
    <row r="16" spans="1:14">
      <c r="A16" s="34" t="s">
        <v>198</v>
      </c>
      <c r="B16" s="137" t="s">
        <v>199</v>
      </c>
      <c r="C16" s="135">
        <v>4098589</v>
      </c>
      <c r="D16" s="135"/>
      <c r="E16" s="30"/>
      <c r="F16" s="135">
        <f t="shared" si="0"/>
        <v>4098589</v>
      </c>
      <c r="G16" s="135">
        <v>4098589</v>
      </c>
      <c r="H16" s="135"/>
      <c r="I16" s="30"/>
      <c r="J16" s="136">
        <f t="shared" si="1"/>
        <v>4098589</v>
      </c>
      <c r="K16" s="97">
        <v>4357039</v>
      </c>
      <c r="L16" s="135"/>
      <c r="M16" s="135"/>
      <c r="N16" s="97">
        <v>4357039</v>
      </c>
    </row>
    <row r="17" spans="1:14" ht="25.5">
      <c r="A17" s="34" t="s">
        <v>59</v>
      </c>
      <c r="B17" s="137" t="s">
        <v>60</v>
      </c>
      <c r="C17" s="135">
        <v>3537692</v>
      </c>
      <c r="D17" s="135"/>
      <c r="E17" s="30"/>
      <c r="F17" s="135">
        <f t="shared" si="0"/>
        <v>3537692</v>
      </c>
      <c r="G17" s="135">
        <v>3637692</v>
      </c>
      <c r="H17" s="135"/>
      <c r="I17" s="30"/>
      <c r="J17" s="136">
        <f t="shared" si="1"/>
        <v>3637692</v>
      </c>
      <c r="K17" s="97">
        <v>3937692</v>
      </c>
      <c r="L17" s="135"/>
      <c r="M17" s="135"/>
      <c r="N17" s="97">
        <v>3937692</v>
      </c>
    </row>
    <row r="18" spans="1:14">
      <c r="A18" s="41" t="s">
        <v>200</v>
      </c>
      <c r="B18" s="137" t="s">
        <v>201</v>
      </c>
      <c r="C18" s="135">
        <v>1528000</v>
      </c>
      <c r="D18" s="135"/>
      <c r="E18" s="30"/>
      <c r="F18" s="135">
        <f t="shared" si="0"/>
        <v>1528000</v>
      </c>
      <c r="G18" s="135">
        <v>1528000</v>
      </c>
      <c r="H18" s="135"/>
      <c r="I18" s="30"/>
      <c r="J18" s="136">
        <f t="shared" si="1"/>
        <v>1528000</v>
      </c>
      <c r="K18" s="97">
        <v>1519550</v>
      </c>
      <c r="L18" s="135"/>
      <c r="M18" s="135"/>
      <c r="N18" s="97">
        <v>1519550</v>
      </c>
    </row>
    <row r="19" spans="1:14" s="2" customFormat="1" ht="14.25">
      <c r="A19" s="37" t="s">
        <v>61</v>
      </c>
      <c r="B19" s="138" t="s">
        <v>62</v>
      </c>
      <c r="C19" s="139">
        <f>SUM(C16:C18)</f>
        <v>9164281</v>
      </c>
      <c r="D19" s="139"/>
      <c r="E19" s="31"/>
      <c r="F19" s="139">
        <f t="shared" si="0"/>
        <v>9164281</v>
      </c>
      <c r="G19" s="139">
        <f>SUM(G16:G18)</f>
        <v>9264281</v>
      </c>
      <c r="H19" s="139"/>
      <c r="I19" s="31"/>
      <c r="J19" s="141">
        <f t="shared" si="1"/>
        <v>9264281</v>
      </c>
      <c r="K19" s="86">
        <v>9814281</v>
      </c>
      <c r="L19" s="139"/>
      <c r="M19" s="139"/>
      <c r="N19" s="86">
        <v>9814281</v>
      </c>
    </row>
    <row r="20" spans="1:14" s="2" customFormat="1" ht="14.25">
      <c r="A20" s="38" t="s">
        <v>63</v>
      </c>
      <c r="B20" s="142" t="s">
        <v>64</v>
      </c>
      <c r="C20" s="139">
        <f>SUM(C19,C15)</f>
        <v>76673514</v>
      </c>
      <c r="D20" s="139"/>
      <c r="E20" s="31">
        <f>SUM(E15+E19)</f>
        <v>40824596</v>
      </c>
      <c r="F20" s="139">
        <f t="shared" si="0"/>
        <v>117498110</v>
      </c>
      <c r="G20" s="139">
        <f>SUM(G19,G15)</f>
        <v>77260105</v>
      </c>
      <c r="H20" s="139"/>
      <c r="I20" s="31">
        <f>SUM(I15+I19)</f>
        <v>40824596</v>
      </c>
      <c r="J20" s="141">
        <f t="shared" si="1"/>
        <v>118084701</v>
      </c>
      <c r="K20" s="86">
        <v>78115976</v>
      </c>
      <c r="L20" s="139"/>
      <c r="M20" s="139">
        <f>SUM(M15+M19)</f>
        <v>40875505</v>
      </c>
      <c r="N20" s="86">
        <v>118991481</v>
      </c>
    </row>
    <row r="21" spans="1:14" s="2" customFormat="1" ht="14.25">
      <c r="A21" s="40" t="s">
        <v>65</v>
      </c>
      <c r="B21" s="142" t="s">
        <v>66</v>
      </c>
      <c r="C21" s="139">
        <v>12300332</v>
      </c>
      <c r="D21" s="139"/>
      <c r="E21" s="31">
        <v>6303533</v>
      </c>
      <c r="F21" s="139">
        <f t="shared" si="0"/>
        <v>18603865</v>
      </c>
      <c r="G21" s="139">
        <v>12236950</v>
      </c>
      <c r="H21" s="139"/>
      <c r="I21" s="31">
        <v>6303533</v>
      </c>
      <c r="J21" s="141">
        <f t="shared" si="1"/>
        <v>18540483</v>
      </c>
      <c r="K21" s="86">
        <v>12318840</v>
      </c>
      <c r="L21" s="139"/>
      <c r="M21" s="139">
        <v>6252624</v>
      </c>
      <c r="N21" s="86">
        <v>18571464</v>
      </c>
    </row>
    <row r="22" spans="1:14">
      <c r="A22" s="34" t="s">
        <v>67</v>
      </c>
      <c r="B22" s="137" t="s">
        <v>68</v>
      </c>
      <c r="C22" s="135">
        <v>861846</v>
      </c>
      <c r="D22" s="135"/>
      <c r="E22" s="30">
        <v>140000</v>
      </c>
      <c r="F22" s="135">
        <f t="shared" si="0"/>
        <v>1001846</v>
      </c>
      <c r="G22" s="135">
        <v>861846</v>
      </c>
      <c r="H22" s="135"/>
      <c r="I22" s="30">
        <v>140000</v>
      </c>
      <c r="J22" s="136">
        <f t="shared" si="1"/>
        <v>1001846</v>
      </c>
      <c r="K22" s="97">
        <v>861846</v>
      </c>
      <c r="L22" s="135"/>
      <c r="M22" s="135">
        <v>40000</v>
      </c>
      <c r="N22" s="97">
        <v>901846</v>
      </c>
    </row>
    <row r="23" spans="1:14">
      <c r="A23" s="34" t="s">
        <v>69</v>
      </c>
      <c r="B23" s="137" t="s">
        <v>70</v>
      </c>
      <c r="C23" s="135">
        <v>10273450</v>
      </c>
      <c r="D23" s="135"/>
      <c r="E23" s="30">
        <v>560000</v>
      </c>
      <c r="F23" s="135">
        <f t="shared" si="0"/>
        <v>10833450</v>
      </c>
      <c r="G23" s="135">
        <v>9973450</v>
      </c>
      <c r="H23" s="135"/>
      <c r="I23" s="30">
        <v>560000</v>
      </c>
      <c r="J23" s="136">
        <f t="shared" si="1"/>
        <v>10533450</v>
      </c>
      <c r="K23" s="97">
        <v>9973450</v>
      </c>
      <c r="L23" s="135"/>
      <c r="M23" s="135">
        <v>660000</v>
      </c>
      <c r="N23" s="97">
        <v>10633450</v>
      </c>
    </row>
    <row r="24" spans="1:14" s="2" customFormat="1" ht="14.25">
      <c r="A24" s="37" t="s">
        <v>71</v>
      </c>
      <c r="B24" s="138" t="s">
        <v>72</v>
      </c>
      <c r="C24" s="139">
        <f>SUM(C22:C23)</f>
        <v>11135296</v>
      </c>
      <c r="D24" s="139"/>
      <c r="E24" s="31">
        <f>SUM(E22:E23)</f>
        <v>700000</v>
      </c>
      <c r="F24" s="139">
        <f t="shared" si="0"/>
        <v>11835296</v>
      </c>
      <c r="G24" s="139">
        <f>SUM(G22:G23)</f>
        <v>10835296</v>
      </c>
      <c r="H24" s="139"/>
      <c r="I24" s="31">
        <f>SUM(I22:I23)</f>
        <v>700000</v>
      </c>
      <c r="J24" s="141">
        <f>SUM(J22:J23)</f>
        <v>11535296</v>
      </c>
      <c r="K24" s="86">
        <v>10835296</v>
      </c>
      <c r="L24" s="139"/>
      <c r="M24" s="139">
        <f>SUM(M22:M23)</f>
        <v>700000</v>
      </c>
      <c r="N24" s="86">
        <v>11535296</v>
      </c>
    </row>
    <row r="25" spans="1:14">
      <c r="A25" s="34" t="s">
        <v>73</v>
      </c>
      <c r="B25" s="137" t="s">
        <v>74</v>
      </c>
      <c r="C25" s="135">
        <v>613800</v>
      </c>
      <c r="D25" s="135"/>
      <c r="E25" s="30">
        <v>80000</v>
      </c>
      <c r="F25" s="135">
        <f t="shared" si="0"/>
        <v>693800</v>
      </c>
      <c r="G25" s="135">
        <v>613800</v>
      </c>
      <c r="H25" s="135"/>
      <c r="I25" s="30">
        <v>80000</v>
      </c>
      <c r="J25" s="136">
        <f t="shared" si="1"/>
        <v>693800</v>
      </c>
      <c r="K25" s="97">
        <v>593800</v>
      </c>
      <c r="L25" s="135"/>
      <c r="M25" s="135">
        <v>80000</v>
      </c>
      <c r="N25" s="97">
        <v>673800</v>
      </c>
    </row>
    <row r="26" spans="1:14">
      <c r="A26" s="34" t="s">
        <v>75</v>
      </c>
      <c r="B26" s="137" t="s">
        <v>76</v>
      </c>
      <c r="C26" s="135">
        <v>1252980</v>
      </c>
      <c r="D26" s="135"/>
      <c r="E26" s="30">
        <v>220000</v>
      </c>
      <c r="F26" s="135">
        <f t="shared" si="0"/>
        <v>1472980</v>
      </c>
      <c r="G26" s="135">
        <v>1252980</v>
      </c>
      <c r="H26" s="135"/>
      <c r="I26" s="30">
        <v>220000</v>
      </c>
      <c r="J26" s="136">
        <f t="shared" si="1"/>
        <v>1472980</v>
      </c>
      <c r="K26" s="97">
        <v>1352980</v>
      </c>
      <c r="L26" s="135"/>
      <c r="M26" s="135">
        <v>220000</v>
      </c>
      <c r="N26" s="97">
        <v>1572980</v>
      </c>
    </row>
    <row r="27" spans="1:14" s="2" customFormat="1" ht="14.25">
      <c r="A27" s="37" t="s">
        <v>77</v>
      </c>
      <c r="B27" s="138" t="s">
        <v>78</v>
      </c>
      <c r="C27" s="139">
        <f>SUM(C25:C26)</f>
        <v>1866780</v>
      </c>
      <c r="D27" s="139"/>
      <c r="E27" s="31">
        <f>SUM(E25:E26)</f>
        <v>300000</v>
      </c>
      <c r="F27" s="139">
        <f t="shared" si="0"/>
        <v>2166780</v>
      </c>
      <c r="G27" s="139">
        <f>SUM(G25:G26)</f>
        <v>1866780</v>
      </c>
      <c r="H27" s="139"/>
      <c r="I27" s="31">
        <f>SUM(I25:I26)</f>
        <v>300000</v>
      </c>
      <c r="J27" s="141">
        <f t="shared" si="1"/>
        <v>2166780</v>
      </c>
      <c r="K27" s="86">
        <v>1946780</v>
      </c>
      <c r="L27" s="139"/>
      <c r="M27" s="139">
        <f>SUM(M25:M26)</f>
        <v>300000</v>
      </c>
      <c r="N27" s="86">
        <v>2246780</v>
      </c>
    </row>
    <row r="28" spans="1:14">
      <c r="A28" s="34" t="s">
        <v>79</v>
      </c>
      <c r="B28" s="137" t="s">
        <v>80</v>
      </c>
      <c r="C28" s="135">
        <v>9424396</v>
      </c>
      <c r="D28" s="135"/>
      <c r="E28" s="30">
        <v>300000</v>
      </c>
      <c r="F28" s="135">
        <f t="shared" si="0"/>
        <v>9724396</v>
      </c>
      <c r="G28" s="135">
        <v>10024396</v>
      </c>
      <c r="H28" s="135"/>
      <c r="I28" s="30">
        <v>300000</v>
      </c>
      <c r="J28" s="136">
        <f t="shared" si="1"/>
        <v>10324396</v>
      </c>
      <c r="K28" s="97">
        <v>15024396</v>
      </c>
      <c r="L28" s="135"/>
      <c r="M28" s="135">
        <v>300000</v>
      </c>
      <c r="N28" s="97">
        <v>15324396</v>
      </c>
    </row>
    <row r="29" spans="1:14">
      <c r="A29" s="34" t="s">
        <v>202</v>
      </c>
      <c r="B29" s="137" t="s">
        <v>203</v>
      </c>
      <c r="C29" s="135">
        <v>31143650</v>
      </c>
      <c r="D29" s="135"/>
      <c r="E29" s="30"/>
      <c r="F29" s="135">
        <f t="shared" si="0"/>
        <v>31143650</v>
      </c>
      <c r="G29" s="135">
        <v>31143650</v>
      </c>
      <c r="H29" s="135"/>
      <c r="I29" s="30"/>
      <c r="J29" s="136">
        <f t="shared" si="1"/>
        <v>31143650</v>
      </c>
      <c r="K29" s="97">
        <v>31143650</v>
      </c>
      <c r="L29" s="135"/>
      <c r="M29" s="135"/>
      <c r="N29" s="97">
        <v>31143650</v>
      </c>
    </row>
    <row r="30" spans="1:14">
      <c r="A30" s="34" t="s">
        <v>204</v>
      </c>
      <c r="B30" s="137" t="s">
        <v>205</v>
      </c>
      <c r="C30" s="135">
        <v>423000</v>
      </c>
      <c r="D30" s="135"/>
      <c r="E30" s="30"/>
      <c r="F30" s="135">
        <f t="shared" si="0"/>
        <v>423000</v>
      </c>
      <c r="G30" s="135">
        <v>423000</v>
      </c>
      <c r="H30" s="135"/>
      <c r="I30" s="30"/>
      <c r="J30" s="136">
        <f t="shared" si="1"/>
        <v>423000</v>
      </c>
      <c r="K30" s="97">
        <v>423000</v>
      </c>
      <c r="L30" s="135"/>
      <c r="M30" s="135"/>
      <c r="N30" s="97">
        <v>423000</v>
      </c>
    </row>
    <row r="31" spans="1:14">
      <c r="A31" s="34" t="s">
        <v>81</v>
      </c>
      <c r="B31" s="137" t="s">
        <v>82</v>
      </c>
      <c r="C31" s="135">
        <v>9676051</v>
      </c>
      <c r="D31" s="135"/>
      <c r="E31" s="30">
        <v>200000</v>
      </c>
      <c r="F31" s="135">
        <f t="shared" si="0"/>
        <v>9876051</v>
      </c>
      <c r="G31" s="135">
        <v>12963051</v>
      </c>
      <c r="H31" s="135"/>
      <c r="I31" s="30">
        <v>200000</v>
      </c>
      <c r="J31" s="136">
        <f t="shared" si="1"/>
        <v>13163051</v>
      </c>
      <c r="K31" s="97">
        <v>13013051</v>
      </c>
      <c r="L31" s="135"/>
      <c r="M31" s="135">
        <v>200000</v>
      </c>
      <c r="N31" s="97">
        <v>13213051</v>
      </c>
    </row>
    <row r="32" spans="1:14">
      <c r="A32" s="143" t="s">
        <v>206</v>
      </c>
      <c r="B32" s="137" t="s">
        <v>207</v>
      </c>
      <c r="C32" s="135">
        <v>2604784</v>
      </c>
      <c r="D32" s="135"/>
      <c r="E32" s="30"/>
      <c r="F32" s="135">
        <f t="shared" si="0"/>
        <v>2604784</v>
      </c>
      <c r="G32" s="135">
        <v>2604784</v>
      </c>
      <c r="H32" s="135"/>
      <c r="I32" s="30"/>
      <c r="J32" s="136">
        <f t="shared" si="1"/>
        <v>2604784</v>
      </c>
      <c r="K32" s="97">
        <v>2604784</v>
      </c>
      <c r="L32" s="135"/>
      <c r="M32" s="135"/>
      <c r="N32" s="97">
        <v>2604784</v>
      </c>
    </row>
    <row r="33" spans="1:14">
      <c r="A33" s="41" t="s">
        <v>83</v>
      </c>
      <c r="B33" s="137" t="s">
        <v>84</v>
      </c>
      <c r="C33" s="135">
        <v>1776124</v>
      </c>
      <c r="D33" s="135"/>
      <c r="E33" s="30">
        <v>1200000</v>
      </c>
      <c r="F33" s="135">
        <f t="shared" si="0"/>
        <v>2976124</v>
      </c>
      <c r="G33" s="135">
        <v>1776124</v>
      </c>
      <c r="H33" s="135"/>
      <c r="I33" s="30">
        <v>1200000</v>
      </c>
      <c r="J33" s="136">
        <f t="shared" si="1"/>
        <v>2976124</v>
      </c>
      <c r="K33" s="97">
        <v>1726124</v>
      </c>
      <c r="L33" s="135"/>
      <c r="M33" s="135">
        <v>1200000</v>
      </c>
      <c r="N33" s="97">
        <v>2926124</v>
      </c>
    </row>
    <row r="34" spans="1:14">
      <c r="A34" s="34" t="s">
        <v>85</v>
      </c>
      <c r="B34" s="137" t="s">
        <v>86</v>
      </c>
      <c r="C34" s="135">
        <v>21842814</v>
      </c>
      <c r="D34" s="135"/>
      <c r="E34" s="30">
        <v>1200000</v>
      </c>
      <c r="F34" s="135">
        <f t="shared" si="0"/>
        <v>23042814</v>
      </c>
      <c r="G34" s="135">
        <v>21442814</v>
      </c>
      <c r="H34" s="135"/>
      <c r="I34" s="30">
        <v>1200000</v>
      </c>
      <c r="J34" s="136">
        <f t="shared" si="1"/>
        <v>22642814</v>
      </c>
      <c r="K34" s="97">
        <v>22857631</v>
      </c>
      <c r="L34" s="135"/>
      <c r="M34" s="135">
        <v>1200000</v>
      </c>
      <c r="N34" s="97">
        <v>24057631</v>
      </c>
    </row>
    <row r="35" spans="1:14" s="2" customFormat="1" ht="14.25">
      <c r="A35" s="37" t="s">
        <v>87</v>
      </c>
      <c r="B35" s="138" t="s">
        <v>88</v>
      </c>
      <c r="C35" s="139">
        <f>SUM(C28:C34)</f>
        <v>76890819</v>
      </c>
      <c r="D35" s="139"/>
      <c r="E35" s="31">
        <f>SUM(E28:E34)</f>
        <v>2900000</v>
      </c>
      <c r="F35" s="139">
        <f t="shared" si="0"/>
        <v>79790819</v>
      </c>
      <c r="G35" s="139">
        <f>SUM(G28:G34)</f>
        <v>80377819</v>
      </c>
      <c r="H35" s="139"/>
      <c r="I35" s="31">
        <f>SUM(I28:I34)</f>
        <v>2900000</v>
      </c>
      <c r="J35" s="141">
        <f t="shared" si="1"/>
        <v>83277819</v>
      </c>
      <c r="K35" s="86">
        <v>86792636</v>
      </c>
      <c r="L35" s="139"/>
      <c r="M35" s="139">
        <f>SUM(M28:M34)</f>
        <v>2900000</v>
      </c>
      <c r="N35" s="86">
        <v>89692636</v>
      </c>
    </row>
    <row r="36" spans="1:14">
      <c r="A36" s="34" t="s">
        <v>89</v>
      </c>
      <c r="B36" s="137" t="s">
        <v>90</v>
      </c>
      <c r="C36" s="135">
        <v>175000</v>
      </c>
      <c r="D36" s="135"/>
      <c r="E36" s="30">
        <v>200000</v>
      </c>
      <c r="F36" s="135">
        <f t="shared" si="0"/>
        <v>375000</v>
      </c>
      <c r="G36" s="135">
        <v>175000</v>
      </c>
      <c r="H36" s="135"/>
      <c r="I36" s="30">
        <v>200000</v>
      </c>
      <c r="J36" s="136">
        <f t="shared" si="1"/>
        <v>375000</v>
      </c>
      <c r="K36" s="97">
        <v>175000</v>
      </c>
      <c r="L36" s="135"/>
      <c r="M36" s="135">
        <v>200000</v>
      </c>
      <c r="N36" s="97">
        <v>375000</v>
      </c>
    </row>
    <row r="37" spans="1:14" s="2" customFormat="1" ht="14.25">
      <c r="A37" s="37" t="s">
        <v>91</v>
      </c>
      <c r="B37" s="138" t="s">
        <v>92</v>
      </c>
      <c r="C37" s="139">
        <f>SUM(C36)</f>
        <v>175000</v>
      </c>
      <c r="D37" s="139"/>
      <c r="E37" s="31">
        <f>SUM(E36)</f>
        <v>200000</v>
      </c>
      <c r="F37" s="139">
        <f t="shared" si="0"/>
        <v>375000</v>
      </c>
      <c r="G37" s="139">
        <f>SUM(G36)</f>
        <v>175000</v>
      </c>
      <c r="H37" s="139"/>
      <c r="I37" s="31">
        <f>SUM(I36)</f>
        <v>200000</v>
      </c>
      <c r="J37" s="141">
        <f t="shared" si="1"/>
        <v>375000</v>
      </c>
      <c r="K37" s="86">
        <v>175000</v>
      </c>
      <c r="L37" s="139"/>
      <c r="M37" s="139">
        <f>SUM(M36)</f>
        <v>200000</v>
      </c>
      <c r="N37" s="86">
        <v>375000</v>
      </c>
    </row>
    <row r="38" spans="1:14">
      <c r="A38" s="34" t="s">
        <v>93</v>
      </c>
      <c r="B38" s="137" t="s">
        <v>94</v>
      </c>
      <c r="C38" s="135">
        <v>26007179</v>
      </c>
      <c r="D38" s="135"/>
      <c r="E38" s="30">
        <v>820000</v>
      </c>
      <c r="F38" s="135">
        <f t="shared" si="0"/>
        <v>26827179</v>
      </c>
      <c r="G38" s="135">
        <v>26894669</v>
      </c>
      <c r="H38" s="135"/>
      <c r="I38" s="30">
        <v>820000</v>
      </c>
      <c r="J38" s="136">
        <f t="shared" si="1"/>
        <v>27714669</v>
      </c>
      <c r="K38" s="97">
        <v>26040003</v>
      </c>
      <c r="L38" s="135"/>
      <c r="M38" s="135">
        <v>820000</v>
      </c>
      <c r="N38" s="97">
        <v>26860003</v>
      </c>
    </row>
    <row r="39" spans="1:14">
      <c r="A39" s="34" t="s">
        <v>208</v>
      </c>
      <c r="B39" s="137" t="s">
        <v>209</v>
      </c>
      <c r="C39" s="135">
        <v>2500000</v>
      </c>
      <c r="D39" s="135"/>
      <c r="E39" s="30"/>
      <c r="F39" s="135">
        <f t="shared" si="0"/>
        <v>2500000</v>
      </c>
      <c r="G39" s="135">
        <v>2500000</v>
      </c>
      <c r="H39" s="135"/>
      <c r="I39" s="30"/>
      <c r="J39" s="136">
        <f t="shared" si="1"/>
        <v>2500000</v>
      </c>
      <c r="K39" s="97">
        <v>4375000</v>
      </c>
      <c r="L39" s="135"/>
      <c r="M39" s="135"/>
      <c r="N39" s="97">
        <v>4375000</v>
      </c>
    </row>
    <row r="40" spans="1:14">
      <c r="A40" s="34" t="s">
        <v>210</v>
      </c>
      <c r="B40" s="137" t="s">
        <v>211</v>
      </c>
      <c r="C40" s="135"/>
      <c r="D40" s="135"/>
      <c r="E40" s="30"/>
      <c r="F40" s="135"/>
      <c r="G40" s="135">
        <v>3226</v>
      </c>
      <c r="H40" s="135"/>
      <c r="I40" s="30"/>
      <c r="J40" s="136">
        <f t="shared" si="1"/>
        <v>3226</v>
      </c>
      <c r="K40" s="97">
        <v>3226</v>
      </c>
      <c r="L40" s="135"/>
      <c r="M40" s="135"/>
      <c r="N40" s="97">
        <v>3226</v>
      </c>
    </row>
    <row r="41" spans="1:14">
      <c r="A41" s="34" t="s">
        <v>212</v>
      </c>
      <c r="B41" s="137" t="s">
        <v>213</v>
      </c>
      <c r="C41" s="135"/>
      <c r="D41" s="135"/>
      <c r="E41" s="30"/>
      <c r="F41" s="135"/>
      <c r="G41" s="135">
        <v>5</v>
      </c>
      <c r="H41" s="135"/>
      <c r="I41" s="30"/>
      <c r="J41" s="136">
        <f t="shared" si="1"/>
        <v>5</v>
      </c>
      <c r="K41" s="97">
        <v>5</v>
      </c>
      <c r="L41" s="135"/>
      <c r="M41" s="135"/>
      <c r="N41" s="97">
        <v>5</v>
      </c>
    </row>
    <row r="42" spans="1:14">
      <c r="A42" s="34" t="s">
        <v>95</v>
      </c>
      <c r="B42" s="137" t="s">
        <v>96</v>
      </c>
      <c r="C42" s="135">
        <v>505000</v>
      </c>
      <c r="D42" s="135"/>
      <c r="E42" s="30">
        <v>40000</v>
      </c>
      <c r="F42" s="135">
        <f t="shared" si="0"/>
        <v>545000</v>
      </c>
      <c r="G42" s="135">
        <v>505000</v>
      </c>
      <c r="H42" s="135"/>
      <c r="I42" s="30">
        <v>40000</v>
      </c>
      <c r="J42" s="136">
        <f t="shared" si="1"/>
        <v>545000</v>
      </c>
      <c r="K42" s="97">
        <v>505000</v>
      </c>
      <c r="L42" s="135"/>
      <c r="M42" s="135">
        <v>40000</v>
      </c>
      <c r="N42" s="97">
        <v>545000</v>
      </c>
    </row>
    <row r="43" spans="1:14" s="2" customFormat="1">
      <c r="A43" s="37" t="s">
        <v>97</v>
      </c>
      <c r="B43" s="138" t="s">
        <v>98</v>
      </c>
      <c r="C43" s="139">
        <f>SUM(C38:C42)</f>
        <v>29012179</v>
      </c>
      <c r="D43" s="139"/>
      <c r="E43" s="31">
        <f>SUM(E38:E42)</f>
        <v>860000</v>
      </c>
      <c r="F43" s="139">
        <f t="shared" si="0"/>
        <v>29872179</v>
      </c>
      <c r="G43" s="139">
        <f>SUM(G38:G42)</f>
        <v>29902900</v>
      </c>
      <c r="H43" s="139"/>
      <c r="I43" s="31">
        <f>SUM(I38:I42)</f>
        <v>860000</v>
      </c>
      <c r="J43" s="140">
        <f t="shared" si="1"/>
        <v>30762900</v>
      </c>
      <c r="K43" s="86">
        <v>30923234</v>
      </c>
      <c r="L43" s="139"/>
      <c r="M43" s="139">
        <f>SUM(M38:M42)</f>
        <v>860000</v>
      </c>
      <c r="N43" s="86">
        <v>31783234</v>
      </c>
    </row>
    <row r="44" spans="1:14" s="2" customFormat="1">
      <c r="A44" s="40" t="s">
        <v>99</v>
      </c>
      <c r="B44" s="142" t="s">
        <v>100</v>
      </c>
      <c r="C44" s="139">
        <f>SUM(C24+C27+C35+C37+C43)</f>
        <v>119080074</v>
      </c>
      <c r="D44" s="139"/>
      <c r="E44" s="31">
        <f>SUM(E24+E27+E35+E37+E43)</f>
        <v>4960000</v>
      </c>
      <c r="F44" s="139">
        <f t="shared" si="0"/>
        <v>124040074</v>
      </c>
      <c r="G44" s="139">
        <f>SUM(G24+G27+G35+G37+G43)</f>
        <v>123157795</v>
      </c>
      <c r="H44" s="139"/>
      <c r="I44" s="31">
        <f>SUM(I24+I27+I35+I37+I43)</f>
        <v>4960000</v>
      </c>
      <c r="J44" s="140">
        <f t="shared" si="1"/>
        <v>128117795</v>
      </c>
      <c r="K44" s="86">
        <v>130672946</v>
      </c>
      <c r="L44" s="139"/>
      <c r="M44" s="139">
        <f>SUM(M24+M27+M35+M37+M43)</f>
        <v>4960000</v>
      </c>
      <c r="N44" s="86">
        <v>135632946</v>
      </c>
    </row>
    <row r="45" spans="1:14">
      <c r="A45" s="109" t="s">
        <v>214</v>
      </c>
      <c r="B45" s="137" t="s">
        <v>215</v>
      </c>
      <c r="C45" s="135">
        <v>3450000</v>
      </c>
      <c r="D45" s="135"/>
      <c r="E45" s="31"/>
      <c r="F45" s="135">
        <f t="shared" si="0"/>
        <v>3450000</v>
      </c>
      <c r="G45" s="135">
        <v>3450000</v>
      </c>
      <c r="H45" s="135"/>
      <c r="I45" s="31"/>
      <c r="J45" s="136">
        <f t="shared" si="1"/>
        <v>3450000</v>
      </c>
      <c r="K45" s="97">
        <v>3950000</v>
      </c>
      <c r="L45" s="135"/>
      <c r="M45" s="135"/>
      <c r="N45" s="97">
        <v>3950000</v>
      </c>
    </row>
    <row r="46" spans="1:14" s="2" customFormat="1" ht="14.25">
      <c r="A46" s="110" t="s">
        <v>216</v>
      </c>
      <c r="B46" s="142" t="s">
        <v>217</v>
      </c>
      <c r="C46" s="139">
        <f>SUM(C45)</f>
        <v>3450000</v>
      </c>
      <c r="D46" s="139"/>
      <c r="E46" s="31"/>
      <c r="F46" s="139">
        <f t="shared" si="0"/>
        <v>3450000</v>
      </c>
      <c r="G46" s="139">
        <f>SUM(G45)</f>
        <v>3450000</v>
      </c>
      <c r="H46" s="139"/>
      <c r="I46" s="31"/>
      <c r="J46" s="136">
        <f t="shared" si="1"/>
        <v>3450000</v>
      </c>
      <c r="K46" s="86">
        <v>3950000</v>
      </c>
      <c r="L46" s="139"/>
      <c r="M46" s="139"/>
      <c r="N46" s="86">
        <v>3950000</v>
      </c>
    </row>
    <row r="47" spans="1:14">
      <c r="A47" s="144" t="s">
        <v>218</v>
      </c>
      <c r="B47" s="137" t="s">
        <v>219</v>
      </c>
      <c r="C47" s="135">
        <v>90057360</v>
      </c>
      <c r="D47" s="135"/>
      <c r="E47" s="31"/>
      <c r="F47" s="135">
        <f t="shared" si="0"/>
        <v>90057360</v>
      </c>
      <c r="G47" s="135">
        <v>90057360</v>
      </c>
      <c r="H47" s="135"/>
      <c r="I47" s="31"/>
      <c r="J47" s="136">
        <f t="shared" si="1"/>
        <v>90057360</v>
      </c>
      <c r="K47" s="97">
        <v>90057360</v>
      </c>
      <c r="L47" s="135"/>
      <c r="M47" s="135"/>
      <c r="N47" s="97">
        <v>90057360</v>
      </c>
    </row>
    <row r="48" spans="1:14">
      <c r="A48" s="144" t="s">
        <v>220</v>
      </c>
      <c r="B48" s="137" t="s">
        <v>221</v>
      </c>
      <c r="C48" s="135">
        <v>31837590</v>
      </c>
      <c r="D48" s="135"/>
      <c r="E48" s="31"/>
      <c r="F48" s="135">
        <f t="shared" si="0"/>
        <v>31837590</v>
      </c>
      <c r="G48" s="135">
        <v>34900139</v>
      </c>
      <c r="H48" s="135"/>
      <c r="I48" s="31"/>
      <c r="J48" s="136">
        <f t="shared" si="1"/>
        <v>34900139</v>
      </c>
      <c r="K48" s="97">
        <v>41272149</v>
      </c>
      <c r="L48" s="135"/>
      <c r="M48" s="135"/>
      <c r="N48" s="97">
        <v>41272149</v>
      </c>
    </row>
    <row r="49" spans="1:14">
      <c r="A49" s="144" t="s">
        <v>222</v>
      </c>
      <c r="B49" s="137" t="s">
        <v>223</v>
      </c>
      <c r="C49" s="135">
        <v>27876632</v>
      </c>
      <c r="D49" s="135"/>
      <c r="E49" s="31"/>
      <c r="F49" s="135">
        <f t="shared" si="0"/>
        <v>27876632</v>
      </c>
      <c r="G49" s="135">
        <v>27876632</v>
      </c>
      <c r="H49" s="135"/>
      <c r="I49" s="31"/>
      <c r="J49" s="136">
        <f t="shared" si="1"/>
        <v>27876632</v>
      </c>
      <c r="K49" s="97">
        <v>28803132</v>
      </c>
      <c r="L49" s="135"/>
      <c r="M49" s="135"/>
      <c r="N49" s="97">
        <v>28803132</v>
      </c>
    </row>
    <row r="50" spans="1:14">
      <c r="A50" s="145" t="s">
        <v>224</v>
      </c>
      <c r="B50" s="137" t="s">
        <v>225</v>
      </c>
      <c r="C50" s="135">
        <v>18078627</v>
      </c>
      <c r="D50" s="135"/>
      <c r="E50" s="31"/>
      <c r="F50" s="135">
        <f t="shared" si="0"/>
        <v>18078627</v>
      </c>
      <c r="G50" s="135">
        <v>22162144</v>
      </c>
      <c r="H50" s="135"/>
      <c r="I50" s="31"/>
      <c r="J50" s="136">
        <f t="shared" si="1"/>
        <v>22162144</v>
      </c>
      <c r="K50" s="97">
        <v>164471205</v>
      </c>
      <c r="L50" s="135"/>
      <c r="M50" s="135"/>
      <c r="N50" s="97">
        <v>164471205</v>
      </c>
    </row>
    <row r="51" spans="1:14" s="2" customFormat="1" ht="14.25">
      <c r="A51" s="110" t="s">
        <v>226</v>
      </c>
      <c r="B51" s="142" t="s">
        <v>227</v>
      </c>
      <c r="C51" s="139">
        <f>SUM(C47:C50)</f>
        <v>167850209</v>
      </c>
      <c r="D51" s="139"/>
      <c r="E51" s="31"/>
      <c r="F51" s="139">
        <f t="shared" ref="F51:F78" si="2">SUM(C51+E51)</f>
        <v>167850209</v>
      </c>
      <c r="G51" s="139">
        <f>SUM(G47:G50)</f>
        <v>174996275</v>
      </c>
      <c r="H51" s="139"/>
      <c r="I51" s="31"/>
      <c r="J51" s="136">
        <f t="shared" si="1"/>
        <v>174996275</v>
      </c>
      <c r="K51" s="86">
        <v>324603846</v>
      </c>
      <c r="L51" s="139"/>
      <c r="M51" s="139"/>
      <c r="N51" s="86">
        <v>324603846</v>
      </c>
    </row>
    <row r="52" spans="1:14" s="148" customFormat="1" ht="17.25">
      <c r="A52" s="378" t="s">
        <v>101</v>
      </c>
      <c r="B52" s="379"/>
      <c r="C52" s="380">
        <f>SUM(C20+C21+C44+C46+C51)</f>
        <v>379354129</v>
      </c>
      <c r="D52" s="380"/>
      <c r="E52" s="381">
        <f>SUM(E20+E21+E44+E46+E51)</f>
        <v>52088129</v>
      </c>
      <c r="F52" s="380">
        <f t="shared" si="2"/>
        <v>431442258</v>
      </c>
      <c r="G52" s="382">
        <f>SUM(G20+G21+G44+G46+G51)</f>
        <v>391101125</v>
      </c>
      <c r="H52" s="380"/>
      <c r="I52" s="381">
        <f>SUM(I20+I21+I44+I46+I51)</f>
        <v>52088129</v>
      </c>
      <c r="J52" s="383">
        <f t="shared" si="1"/>
        <v>443189254</v>
      </c>
      <c r="K52" s="384">
        <v>549661608</v>
      </c>
      <c r="L52" s="380"/>
      <c r="M52" s="385">
        <f>SUM(M20+M21+M44+M46+M51)</f>
        <v>52088129</v>
      </c>
      <c r="N52" s="384">
        <v>601749737</v>
      </c>
    </row>
    <row r="53" spans="1:14" s="394" customFormat="1" ht="17.25">
      <c r="A53" s="386"/>
      <c r="B53" s="387"/>
      <c r="C53" s="388"/>
      <c r="D53" s="388"/>
      <c r="E53" s="389"/>
      <c r="F53" s="388"/>
      <c r="G53" s="390"/>
      <c r="H53" s="388"/>
      <c r="I53" s="389"/>
      <c r="J53" s="391"/>
      <c r="K53" s="392"/>
      <c r="L53" s="388"/>
      <c r="M53" s="393"/>
      <c r="N53" s="392"/>
    </row>
    <row r="54" spans="1:14" s="148" customFormat="1" ht="14.25">
      <c r="A54" s="477" t="s">
        <v>33</v>
      </c>
      <c r="B54" s="479" t="s">
        <v>34</v>
      </c>
      <c r="C54" s="481" t="s">
        <v>113</v>
      </c>
      <c r="D54" s="481"/>
      <c r="E54" s="481"/>
      <c r="F54" s="481"/>
      <c r="G54" s="481" t="s">
        <v>270</v>
      </c>
      <c r="H54" s="481"/>
      <c r="I54" s="481"/>
      <c r="J54" s="481"/>
      <c r="K54" s="481" t="s">
        <v>105</v>
      </c>
      <c r="L54" s="481"/>
      <c r="M54" s="481"/>
      <c r="N54" s="481"/>
    </row>
    <row r="55" spans="1:14" s="148" customFormat="1" ht="38.25">
      <c r="A55" s="478"/>
      <c r="B55" s="480"/>
      <c r="C55" s="133" t="s">
        <v>184</v>
      </c>
      <c r="D55" s="133" t="s">
        <v>195</v>
      </c>
      <c r="E55" s="133" t="s">
        <v>196</v>
      </c>
      <c r="F55" s="133" t="s">
        <v>183</v>
      </c>
      <c r="G55" s="133" t="s">
        <v>184</v>
      </c>
      <c r="H55" s="133" t="s">
        <v>195</v>
      </c>
      <c r="I55" s="133" t="s">
        <v>196</v>
      </c>
      <c r="J55" s="133" t="s">
        <v>183</v>
      </c>
      <c r="K55" s="133" t="s">
        <v>184</v>
      </c>
      <c r="L55" s="133" t="s">
        <v>195</v>
      </c>
      <c r="M55" s="133" t="s">
        <v>196</v>
      </c>
      <c r="N55" s="133" t="s">
        <v>183</v>
      </c>
    </row>
    <row r="56" spans="1:14">
      <c r="A56" s="149" t="s">
        <v>228</v>
      </c>
      <c r="B56" s="137" t="s">
        <v>229</v>
      </c>
      <c r="C56" s="135"/>
      <c r="D56" s="135"/>
      <c r="E56" s="30"/>
      <c r="F56" s="135">
        <f t="shared" si="2"/>
        <v>0</v>
      </c>
      <c r="G56" s="135"/>
      <c r="H56" s="135"/>
      <c r="I56" s="30"/>
      <c r="J56" s="136">
        <f t="shared" si="1"/>
        <v>0</v>
      </c>
      <c r="K56" s="97"/>
      <c r="L56" s="135"/>
      <c r="M56" s="135"/>
      <c r="N56" s="97"/>
    </row>
    <row r="57" spans="1:14">
      <c r="A57" s="149" t="s">
        <v>230</v>
      </c>
      <c r="B57" s="137" t="s">
        <v>231</v>
      </c>
      <c r="C57" s="135">
        <v>271476903</v>
      </c>
      <c r="D57" s="135"/>
      <c r="E57" s="30"/>
      <c r="F57" s="135">
        <f t="shared" si="2"/>
        <v>271476903</v>
      </c>
      <c r="G57" s="135">
        <v>265802413</v>
      </c>
      <c r="H57" s="135"/>
      <c r="I57" s="30"/>
      <c r="J57" s="136">
        <f t="shared" si="1"/>
        <v>265802413</v>
      </c>
      <c r="K57" s="97">
        <v>217452413</v>
      </c>
      <c r="L57" s="135"/>
      <c r="M57" s="135"/>
      <c r="N57" s="97">
        <v>217452413</v>
      </c>
    </row>
    <row r="58" spans="1:14">
      <c r="A58" s="149" t="s">
        <v>232</v>
      </c>
      <c r="B58" s="137" t="s">
        <v>233</v>
      </c>
      <c r="C58" s="135">
        <v>1500000</v>
      </c>
      <c r="D58" s="135"/>
      <c r="E58" s="30"/>
      <c r="F58" s="135">
        <f t="shared" si="2"/>
        <v>1500000</v>
      </c>
      <c r="G58" s="135">
        <v>1500000</v>
      </c>
      <c r="H58" s="135"/>
      <c r="I58" s="30"/>
      <c r="J58" s="136">
        <f t="shared" si="1"/>
        <v>1500000</v>
      </c>
      <c r="K58" s="97">
        <v>1500000</v>
      </c>
      <c r="L58" s="135"/>
      <c r="M58" s="135"/>
      <c r="N58" s="97">
        <v>1500000</v>
      </c>
    </row>
    <row r="59" spans="1:14">
      <c r="A59" s="149" t="s">
        <v>234</v>
      </c>
      <c r="B59" s="137" t="s">
        <v>235</v>
      </c>
      <c r="C59" s="135">
        <v>14814665</v>
      </c>
      <c r="D59" s="135"/>
      <c r="E59" s="30"/>
      <c r="F59" s="135">
        <f t="shared" si="2"/>
        <v>14814665</v>
      </c>
      <c r="G59" s="135">
        <v>14814665</v>
      </c>
      <c r="H59" s="135"/>
      <c r="I59" s="30"/>
      <c r="J59" s="136">
        <f t="shared" si="1"/>
        <v>14814665</v>
      </c>
      <c r="K59" s="97">
        <v>16389467</v>
      </c>
      <c r="L59" s="135"/>
      <c r="M59" s="135"/>
      <c r="N59" s="97">
        <v>16389467</v>
      </c>
    </row>
    <row r="60" spans="1:14">
      <c r="A60" s="41" t="s">
        <v>236</v>
      </c>
      <c r="B60" s="137" t="s">
        <v>237</v>
      </c>
      <c r="C60" s="135"/>
      <c r="D60" s="135"/>
      <c r="E60" s="30"/>
      <c r="F60" s="135">
        <f t="shared" si="2"/>
        <v>0</v>
      </c>
      <c r="G60" s="135"/>
      <c r="H60" s="135"/>
      <c r="I60" s="30"/>
      <c r="J60" s="136">
        <f t="shared" si="1"/>
        <v>0</v>
      </c>
      <c r="K60" s="97"/>
      <c r="L60" s="135"/>
      <c r="M60" s="135"/>
      <c r="N60" s="97"/>
    </row>
    <row r="61" spans="1:14">
      <c r="A61" s="41" t="s">
        <v>238</v>
      </c>
      <c r="B61" s="137" t="s">
        <v>239</v>
      </c>
      <c r="C61" s="135"/>
      <c r="D61" s="135"/>
      <c r="E61" s="30"/>
      <c r="F61" s="135">
        <f t="shared" si="2"/>
        <v>0</v>
      </c>
      <c r="G61" s="135"/>
      <c r="H61" s="135"/>
      <c r="I61" s="30"/>
      <c r="J61" s="136">
        <f t="shared" si="1"/>
        <v>0</v>
      </c>
      <c r="K61" s="97"/>
      <c r="L61" s="135"/>
      <c r="M61" s="135"/>
      <c r="N61" s="97"/>
    </row>
    <row r="62" spans="1:14">
      <c r="A62" s="41" t="s">
        <v>240</v>
      </c>
      <c r="B62" s="137" t="s">
        <v>241</v>
      </c>
      <c r="C62" s="135">
        <v>76884181</v>
      </c>
      <c r="D62" s="135"/>
      <c r="E62" s="30"/>
      <c r="F62" s="135">
        <f t="shared" si="2"/>
        <v>76884181</v>
      </c>
      <c r="G62" s="135">
        <v>76884181</v>
      </c>
      <c r="H62" s="135"/>
      <c r="I62" s="30"/>
      <c r="J62" s="136">
        <f t="shared" si="1"/>
        <v>76884181</v>
      </c>
      <c r="K62" s="97">
        <v>66309378</v>
      </c>
      <c r="L62" s="135"/>
      <c r="M62" s="135"/>
      <c r="N62" s="97">
        <v>66309378</v>
      </c>
    </row>
    <row r="63" spans="1:14" s="2" customFormat="1" ht="14.25">
      <c r="A63" s="104" t="s">
        <v>242</v>
      </c>
      <c r="B63" s="142" t="s">
        <v>243</v>
      </c>
      <c r="C63" s="139">
        <f>SUM(C56:C62)</f>
        <v>364675749</v>
      </c>
      <c r="D63" s="139"/>
      <c r="E63" s="31"/>
      <c r="F63" s="139">
        <f t="shared" si="2"/>
        <v>364675749</v>
      </c>
      <c r="G63" s="139">
        <v>359001259</v>
      </c>
      <c r="H63" s="139"/>
      <c r="I63" s="31"/>
      <c r="J63" s="141">
        <f t="shared" si="1"/>
        <v>359001259</v>
      </c>
      <c r="K63" s="86">
        <v>301651258</v>
      </c>
      <c r="L63" s="139"/>
      <c r="M63" s="139"/>
      <c r="N63" s="86">
        <v>301651258</v>
      </c>
    </row>
    <row r="64" spans="1:14">
      <c r="A64" s="109" t="s">
        <v>244</v>
      </c>
      <c r="B64" s="137" t="s">
        <v>245</v>
      </c>
      <c r="C64" s="135">
        <v>29000000</v>
      </c>
      <c r="D64" s="135"/>
      <c r="E64" s="30"/>
      <c r="F64" s="135">
        <f t="shared" si="2"/>
        <v>29000000</v>
      </c>
      <c r="G64" s="135">
        <v>29000000</v>
      </c>
      <c r="H64" s="135"/>
      <c r="I64" s="30"/>
      <c r="J64" s="136">
        <f t="shared" si="1"/>
        <v>29000000</v>
      </c>
      <c r="K64" s="97">
        <v>29000000</v>
      </c>
      <c r="L64" s="135"/>
      <c r="M64" s="135"/>
      <c r="N64" s="97">
        <v>29000000</v>
      </c>
    </row>
    <row r="65" spans="1:14">
      <c r="A65" s="109" t="s">
        <v>246</v>
      </c>
      <c r="B65" s="137" t="s">
        <v>247</v>
      </c>
      <c r="C65" s="135"/>
      <c r="D65" s="135"/>
      <c r="E65" s="30"/>
      <c r="F65" s="135">
        <f t="shared" si="2"/>
        <v>0</v>
      </c>
      <c r="G65" s="135"/>
      <c r="H65" s="135"/>
      <c r="I65" s="30"/>
      <c r="J65" s="136">
        <f t="shared" si="1"/>
        <v>0</v>
      </c>
      <c r="K65" s="97"/>
      <c r="L65" s="135"/>
      <c r="M65" s="135"/>
      <c r="N65" s="97"/>
    </row>
    <row r="66" spans="1:14">
      <c r="A66" s="109" t="s">
        <v>248</v>
      </c>
      <c r="B66" s="137" t="s">
        <v>249</v>
      </c>
      <c r="C66" s="135"/>
      <c r="D66" s="135"/>
      <c r="E66" s="30"/>
      <c r="F66" s="135">
        <f t="shared" si="2"/>
        <v>0</v>
      </c>
      <c r="G66" s="135"/>
      <c r="H66" s="135"/>
      <c r="I66" s="30"/>
      <c r="J66" s="136">
        <f t="shared" si="1"/>
        <v>0</v>
      </c>
      <c r="K66" s="97"/>
      <c r="L66" s="135"/>
      <c r="M66" s="135"/>
      <c r="N66" s="97"/>
    </row>
    <row r="67" spans="1:14">
      <c r="A67" s="109" t="s">
        <v>250</v>
      </c>
      <c r="B67" s="137" t="s">
        <v>251</v>
      </c>
      <c r="C67" s="135">
        <v>7830000</v>
      </c>
      <c r="D67" s="135"/>
      <c r="E67" s="30"/>
      <c r="F67" s="135">
        <f t="shared" si="2"/>
        <v>7830000</v>
      </c>
      <c r="G67" s="135">
        <v>7830000</v>
      </c>
      <c r="H67" s="135"/>
      <c r="I67" s="30"/>
      <c r="J67" s="136">
        <f t="shared" si="1"/>
        <v>7830000</v>
      </c>
      <c r="K67" s="97">
        <v>7830000</v>
      </c>
      <c r="L67" s="135"/>
      <c r="M67" s="135"/>
      <c r="N67" s="97">
        <v>7830000</v>
      </c>
    </row>
    <row r="68" spans="1:14" s="2" customFormat="1" ht="14.25">
      <c r="A68" s="110" t="s">
        <v>252</v>
      </c>
      <c r="B68" s="142" t="s">
        <v>253</v>
      </c>
      <c r="C68" s="139">
        <f>SUM(C64:C67)</f>
        <v>36830000</v>
      </c>
      <c r="D68" s="139"/>
      <c r="E68" s="31"/>
      <c r="F68" s="139">
        <f t="shared" si="2"/>
        <v>36830000</v>
      </c>
      <c r="G68" s="139">
        <f>SUM(G64:G67)</f>
        <v>36830000</v>
      </c>
      <c r="H68" s="139"/>
      <c r="I68" s="31"/>
      <c r="J68" s="141">
        <f t="shared" si="1"/>
        <v>36830000</v>
      </c>
      <c r="K68" s="86">
        <v>36830000</v>
      </c>
      <c r="L68" s="139"/>
      <c r="M68" s="139"/>
      <c r="N68" s="86">
        <v>36830000</v>
      </c>
    </row>
    <row r="69" spans="1:14">
      <c r="A69" s="150" t="s">
        <v>254</v>
      </c>
      <c r="B69" s="151" t="s">
        <v>255</v>
      </c>
      <c r="C69" s="135"/>
      <c r="D69" s="135"/>
      <c r="E69" s="30"/>
      <c r="F69" s="135"/>
      <c r="G69" s="135">
        <v>1500000</v>
      </c>
      <c r="H69" s="135"/>
      <c r="I69" s="30"/>
      <c r="J69" s="136">
        <f t="shared" si="1"/>
        <v>1500000</v>
      </c>
      <c r="K69" s="97">
        <v>1500000</v>
      </c>
      <c r="L69" s="135"/>
      <c r="M69" s="135"/>
      <c r="N69" s="97">
        <v>1500000</v>
      </c>
    </row>
    <row r="70" spans="1:14">
      <c r="A70" s="109" t="s">
        <v>256</v>
      </c>
      <c r="B70" s="137" t="s">
        <v>257</v>
      </c>
      <c r="C70" s="135">
        <v>3000000</v>
      </c>
      <c r="D70" s="135"/>
      <c r="E70" s="30"/>
      <c r="F70" s="135">
        <f t="shared" si="2"/>
        <v>3000000</v>
      </c>
      <c r="G70" s="135">
        <v>3000000</v>
      </c>
      <c r="H70" s="135"/>
      <c r="I70" s="30"/>
      <c r="J70" s="136">
        <f t="shared" si="1"/>
        <v>3000000</v>
      </c>
      <c r="K70" s="97">
        <v>3000000</v>
      </c>
      <c r="L70" s="135"/>
      <c r="M70" s="135"/>
      <c r="N70" s="97">
        <v>3000000</v>
      </c>
    </row>
    <row r="71" spans="1:14" s="2" customFormat="1" ht="14.25">
      <c r="A71" s="110" t="s">
        <v>258</v>
      </c>
      <c r="B71" s="142" t="s">
        <v>259</v>
      </c>
      <c r="C71" s="139">
        <f>SUM(C70)</f>
        <v>3000000</v>
      </c>
      <c r="D71" s="139"/>
      <c r="E71" s="31"/>
      <c r="F71" s="139">
        <f t="shared" si="2"/>
        <v>3000000</v>
      </c>
      <c r="G71" s="139">
        <f>SUM(G69:G70)</f>
        <v>4500000</v>
      </c>
      <c r="H71" s="139"/>
      <c r="I71" s="31"/>
      <c r="J71" s="141">
        <f t="shared" si="1"/>
        <v>4500000</v>
      </c>
      <c r="K71" s="86">
        <v>4500000</v>
      </c>
      <c r="L71" s="139"/>
      <c r="M71" s="139"/>
      <c r="N71" s="86">
        <v>4500000</v>
      </c>
    </row>
    <row r="72" spans="1:14" s="148" customFormat="1" ht="15.75">
      <c r="A72" s="42" t="s">
        <v>102</v>
      </c>
      <c r="B72" s="146"/>
      <c r="C72" s="139">
        <f>SUM(C63+C68+C71)</f>
        <v>404505749</v>
      </c>
      <c r="D72" s="139"/>
      <c r="E72" s="45">
        <v>0</v>
      </c>
      <c r="F72" s="139">
        <f t="shared" si="2"/>
        <v>404505749</v>
      </c>
      <c r="G72" s="139">
        <f>SUM(G63+G68+G71)</f>
        <v>400331259</v>
      </c>
      <c r="H72" s="139"/>
      <c r="I72" s="45"/>
      <c r="J72" s="141">
        <f t="shared" si="1"/>
        <v>400331259</v>
      </c>
      <c r="K72" s="173">
        <v>342981258</v>
      </c>
      <c r="L72" s="139"/>
      <c r="M72" s="139"/>
      <c r="N72" s="173">
        <v>342981258</v>
      </c>
    </row>
    <row r="73" spans="1:14" s="148" customFormat="1" ht="15.75">
      <c r="A73" s="48" t="s">
        <v>103</v>
      </c>
      <c r="B73" s="152" t="s">
        <v>104</v>
      </c>
      <c r="C73" s="139">
        <f>SUM(C52+C72)</f>
        <v>783859878</v>
      </c>
      <c r="D73" s="139"/>
      <c r="E73" s="45">
        <f>SUM(E52+E72)</f>
        <v>52088129</v>
      </c>
      <c r="F73" s="139">
        <f t="shared" si="2"/>
        <v>835948007</v>
      </c>
      <c r="G73" s="139">
        <f>SUM(G52+G72)</f>
        <v>791432384</v>
      </c>
      <c r="H73" s="139"/>
      <c r="I73" s="45"/>
      <c r="J73" s="141">
        <f t="shared" si="1"/>
        <v>791432384</v>
      </c>
      <c r="K73" s="173">
        <v>838446563</v>
      </c>
      <c r="L73" s="139"/>
      <c r="M73" s="139"/>
      <c r="N73" s="173">
        <v>838446563</v>
      </c>
    </row>
    <row r="74" spans="1:14" s="156" customFormat="1" ht="12.75">
      <c r="A74" s="153" t="s">
        <v>260</v>
      </c>
      <c r="B74" s="154" t="s">
        <v>261</v>
      </c>
      <c r="C74" s="136"/>
      <c r="D74" s="136"/>
      <c r="E74" s="155"/>
      <c r="F74" s="136"/>
      <c r="G74" s="136">
        <v>240000</v>
      </c>
      <c r="H74" s="136"/>
      <c r="I74" s="155"/>
      <c r="J74" s="136">
        <f t="shared" si="1"/>
        <v>240000</v>
      </c>
      <c r="K74" s="174">
        <v>240000</v>
      </c>
      <c r="L74" s="136"/>
      <c r="M74" s="136"/>
      <c r="N74" s="174">
        <v>240000</v>
      </c>
    </row>
    <row r="75" spans="1:14">
      <c r="A75" s="157" t="s">
        <v>262</v>
      </c>
      <c r="B75" s="34" t="s">
        <v>263</v>
      </c>
      <c r="C75" s="135">
        <v>6371126</v>
      </c>
      <c r="D75" s="135"/>
      <c r="E75" s="158"/>
      <c r="F75" s="135">
        <f t="shared" si="2"/>
        <v>6371126</v>
      </c>
      <c r="G75" s="135">
        <v>6371126</v>
      </c>
      <c r="H75" s="135"/>
      <c r="I75" s="158"/>
      <c r="J75" s="136">
        <f t="shared" si="1"/>
        <v>6371126</v>
      </c>
      <c r="K75" s="97">
        <v>6371126</v>
      </c>
      <c r="L75" s="135"/>
      <c r="M75" s="135"/>
      <c r="N75" s="97">
        <v>6371126</v>
      </c>
    </row>
    <row r="76" spans="1:14" s="2" customFormat="1" ht="14.25">
      <c r="A76" s="159" t="s">
        <v>264</v>
      </c>
      <c r="B76" s="40" t="s">
        <v>265</v>
      </c>
      <c r="C76" s="139">
        <f>SUM(C75)</f>
        <v>6371126</v>
      </c>
      <c r="D76" s="139"/>
      <c r="E76" s="160"/>
      <c r="F76" s="139">
        <f t="shared" si="2"/>
        <v>6371126</v>
      </c>
      <c r="G76" s="139">
        <f>SUM(G74:G75)</f>
        <v>6611126</v>
      </c>
      <c r="H76" s="139"/>
      <c r="I76" s="160"/>
      <c r="J76" s="141">
        <f t="shared" ref="J76:J78" si="3">SUM(G76:I76)</f>
        <v>6611126</v>
      </c>
      <c r="K76" s="86">
        <v>6611126</v>
      </c>
      <c r="L76" s="139"/>
      <c r="M76" s="139"/>
      <c r="N76" s="86">
        <v>6611126</v>
      </c>
    </row>
    <row r="77" spans="1:14" s="148" customFormat="1" ht="15.75">
      <c r="A77" s="119" t="s">
        <v>266</v>
      </c>
      <c r="B77" s="120" t="s">
        <v>267</v>
      </c>
      <c r="C77" s="139">
        <f>SUM(C76)</f>
        <v>6371126</v>
      </c>
      <c r="D77" s="139"/>
      <c r="E77" s="161"/>
      <c r="F77" s="139">
        <f t="shared" si="2"/>
        <v>6371126</v>
      </c>
      <c r="G77" s="139">
        <f>SUM(G76)</f>
        <v>6611126</v>
      </c>
      <c r="H77" s="139"/>
      <c r="I77" s="161"/>
      <c r="J77" s="141">
        <f t="shared" si="3"/>
        <v>6611126</v>
      </c>
      <c r="K77" s="173">
        <v>6611126</v>
      </c>
      <c r="L77" s="139"/>
      <c r="M77" s="139"/>
      <c r="N77" s="173">
        <v>6611126</v>
      </c>
    </row>
    <row r="78" spans="1:14" s="148" customFormat="1" ht="15.75">
      <c r="A78" s="50" t="s">
        <v>15</v>
      </c>
      <c r="B78" s="50"/>
      <c r="C78" s="139">
        <f>SUM(C73+C77)</f>
        <v>790231004</v>
      </c>
      <c r="D78" s="139"/>
      <c r="E78" s="162">
        <f>SUM(E73+E77)</f>
        <v>52088129</v>
      </c>
      <c r="F78" s="139">
        <f t="shared" si="2"/>
        <v>842319133</v>
      </c>
      <c r="G78" s="139">
        <f>SUM(G73+G77)</f>
        <v>798043510</v>
      </c>
      <c r="H78" s="139"/>
      <c r="I78" s="162">
        <f>SUM(I52+I72)</f>
        <v>52088129</v>
      </c>
      <c r="J78" s="141">
        <f t="shared" si="3"/>
        <v>850131639</v>
      </c>
      <c r="K78" s="173">
        <v>899253992</v>
      </c>
      <c r="L78" s="139"/>
      <c r="M78" s="139">
        <f>SUM(M52)</f>
        <v>52088129</v>
      </c>
      <c r="N78" s="173">
        <v>651342121</v>
      </c>
    </row>
    <row r="79" spans="1:14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4">
      <c r="A80" s="454"/>
      <c r="B80" s="454"/>
      <c r="C80" s="454"/>
      <c r="D80" s="454"/>
      <c r="E80" s="454"/>
      <c r="F80" s="454"/>
      <c r="G80" s="13"/>
      <c r="H80" s="13"/>
      <c r="I80" s="13"/>
      <c r="J80" s="13"/>
      <c r="K80" s="13"/>
      <c r="L80" s="13"/>
    </row>
    <row r="81" spans="1:1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54"/>
      <c r="B82" s="5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58"/>
      <c r="B83" s="16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58"/>
      <c r="B84" s="16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58"/>
      <c r="B85" s="16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61"/>
      <c r="B86" s="164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58"/>
      <c r="B87" s="16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58"/>
      <c r="B88" s="16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58"/>
      <c r="B89" s="16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61"/>
      <c r="B90" s="164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65"/>
      <c r="B91" s="16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65"/>
      <c r="B92" s="16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65"/>
      <c r="B93" s="16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65"/>
      <c r="B94" s="16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65"/>
      <c r="B95" s="16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65"/>
      <c r="B96" s="16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65"/>
      <c r="B97" s="16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65"/>
      <c r="B98" s="16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66"/>
      <c r="B99" s="164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61"/>
      <c r="B100" s="16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67"/>
      <c r="B101" s="165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58"/>
      <c r="B102" s="16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58"/>
      <c r="B103" s="16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61"/>
      <c r="B104" s="164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65"/>
      <c r="B105" s="16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65"/>
      <c r="B106" s="16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>
      <c r="A107" s="65"/>
      <c r="B107" s="16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>
      <c r="A108" s="65"/>
      <c r="B108" s="16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>
      <c r="A109" s="65"/>
      <c r="B109" s="16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>
      <c r="A110" s="166"/>
      <c r="B110" s="167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>
      <c r="A111" s="65"/>
      <c r="B111" s="16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>
      <c r="A112" s="58"/>
      <c r="B112" s="16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>
      <c r="A113" s="65"/>
      <c r="B113" s="16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>
      <c r="A114" s="70"/>
      <c r="B114" s="167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5.75">
      <c r="A115" s="67"/>
      <c r="B115" s="165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5.75">
      <c r="A116" s="72"/>
      <c r="B116" s="168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5.75">
      <c r="A117" s="74"/>
      <c r="B117" s="168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5.75">
      <c r="A118" s="74"/>
      <c r="B118" s="168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>
      <c r="A119" s="70"/>
      <c r="B119" s="166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>
      <c r="A120" s="76"/>
      <c r="B120" s="166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>
      <c r="A121" s="58"/>
      <c r="B121" s="58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>
      <c r="A122" s="58"/>
      <c r="B122" s="58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>
      <c r="A123" s="58"/>
      <c r="B123" s="58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>
      <c r="A124" s="65"/>
      <c r="B124" s="16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>
      <c r="A125" s="66"/>
      <c r="B125" s="164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>
      <c r="A126" s="78"/>
      <c r="B126" s="58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A127" s="78"/>
      <c r="B127" s="58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A128" s="78"/>
      <c r="B128" s="58"/>
    </row>
    <row r="129" spans="1:2">
      <c r="A129" s="78"/>
      <c r="B129" s="58"/>
    </row>
    <row r="130" spans="1:2">
      <c r="A130" s="65"/>
      <c r="B130" s="58"/>
    </row>
    <row r="131" spans="1:2">
      <c r="A131" s="70"/>
      <c r="B131" s="166"/>
    </row>
    <row r="132" spans="1:2">
      <c r="A132" s="70"/>
      <c r="B132" s="166"/>
    </row>
    <row r="133" spans="1:2">
      <c r="A133" s="65"/>
      <c r="B133" s="58"/>
    </row>
    <row r="134" spans="1:2">
      <c r="A134" s="66"/>
      <c r="B134" s="61"/>
    </row>
    <row r="135" spans="1:2" ht="15.75">
      <c r="A135" s="74"/>
      <c r="B135" s="74"/>
    </row>
  </sheetData>
  <mergeCells count="14">
    <mergeCell ref="A80:F80"/>
    <mergeCell ref="K6:N6"/>
    <mergeCell ref="A1:N1"/>
    <mergeCell ref="A2:N2"/>
    <mergeCell ref="A3:N3"/>
    <mergeCell ref="A6:A7"/>
    <mergeCell ref="B6:B7"/>
    <mergeCell ref="C6:F6"/>
    <mergeCell ref="G6:J6"/>
    <mergeCell ref="A54:A55"/>
    <mergeCell ref="B54:B55"/>
    <mergeCell ref="C54:F54"/>
    <mergeCell ref="G54:J54"/>
    <mergeCell ref="K54:N5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5"/>
  <sheetViews>
    <sheetView workbookViewId="0">
      <selection activeCell="V11" sqref="V11"/>
    </sheetView>
  </sheetViews>
  <sheetFormatPr defaultRowHeight="15"/>
  <cols>
    <col min="1" max="1" width="62.85546875" style="23" customWidth="1"/>
    <col min="2" max="2" width="9" style="23" customWidth="1"/>
    <col min="3" max="3" width="2.140625" style="23" customWidth="1"/>
    <col min="4" max="4" width="12.140625" style="23" hidden="1" customWidth="1"/>
    <col min="5" max="5" width="14" style="23" hidden="1" customWidth="1"/>
    <col min="6" max="6" width="16.5703125" style="23" hidden="1" customWidth="1"/>
    <col min="7" max="7" width="17.140625" style="23" hidden="1" customWidth="1"/>
    <col min="8" max="8" width="11.28515625" style="23" hidden="1" customWidth="1"/>
    <col min="9" max="9" width="14" style="23" hidden="1" customWidth="1"/>
    <col min="10" max="10" width="15" style="23" hidden="1" customWidth="1"/>
    <col min="11" max="11" width="17.140625" style="23" bestFit="1" customWidth="1"/>
    <col min="12" max="12" width="15.42578125" style="23" bestFit="1" customWidth="1"/>
    <col min="13" max="13" width="16.5703125" style="23" bestFit="1" customWidth="1"/>
    <col min="14" max="14" width="15" style="107" bestFit="1" customWidth="1"/>
    <col min="15" max="15" width="17.140625" style="91" customWidth="1"/>
    <col min="16" max="16" width="9.140625" style="23"/>
    <col min="17" max="17" width="15" style="23" bestFit="1" customWidth="1"/>
    <col min="18" max="18" width="13.140625" style="91" customWidth="1"/>
    <col min="19" max="243" width="9.140625" style="23"/>
    <col min="244" max="244" width="105.140625" style="23" customWidth="1"/>
    <col min="245" max="245" width="9.140625" style="23"/>
    <col min="246" max="246" width="15" style="23" customWidth="1"/>
    <col min="247" max="247" width="15.5703125" style="23" customWidth="1"/>
    <col min="248" max="248" width="17.140625" style="23" customWidth="1"/>
    <col min="249" max="249" width="15.7109375" style="23" customWidth="1"/>
    <col min="250" max="250" width="14.5703125" style="23" bestFit="1" customWidth="1"/>
    <col min="251" max="499" width="9.140625" style="23"/>
    <col min="500" max="500" width="105.140625" style="23" customWidth="1"/>
    <col min="501" max="501" width="9.140625" style="23"/>
    <col min="502" max="502" width="15" style="23" customWidth="1"/>
    <col min="503" max="503" width="15.5703125" style="23" customWidth="1"/>
    <col min="504" max="504" width="17.140625" style="23" customWidth="1"/>
    <col min="505" max="505" width="15.7109375" style="23" customWidth="1"/>
    <col min="506" max="506" width="14.5703125" style="23" bestFit="1" customWidth="1"/>
    <col min="507" max="755" width="9.140625" style="23"/>
    <col min="756" max="756" width="105.140625" style="23" customWidth="1"/>
    <col min="757" max="757" width="9.140625" style="23"/>
    <col min="758" max="758" width="15" style="23" customWidth="1"/>
    <col min="759" max="759" width="15.5703125" style="23" customWidth="1"/>
    <col min="760" max="760" width="17.140625" style="23" customWidth="1"/>
    <col min="761" max="761" width="15.7109375" style="23" customWidth="1"/>
    <col min="762" max="762" width="14.5703125" style="23" bestFit="1" customWidth="1"/>
    <col min="763" max="1011" width="9.140625" style="23"/>
    <col min="1012" max="1012" width="105.140625" style="23" customWidth="1"/>
    <col min="1013" max="1013" width="9.140625" style="23"/>
    <col min="1014" max="1014" width="15" style="23" customWidth="1"/>
    <col min="1015" max="1015" width="15.5703125" style="23" customWidth="1"/>
    <col min="1016" max="1016" width="17.140625" style="23" customWidth="1"/>
    <col min="1017" max="1017" width="15.7109375" style="23" customWidth="1"/>
    <col min="1018" max="1018" width="14.5703125" style="23" bestFit="1" customWidth="1"/>
    <col min="1019" max="1267" width="9.140625" style="23"/>
    <col min="1268" max="1268" width="105.140625" style="23" customWidth="1"/>
    <col min="1269" max="1269" width="9.140625" style="23"/>
    <col min="1270" max="1270" width="15" style="23" customWidth="1"/>
    <col min="1271" max="1271" width="15.5703125" style="23" customWidth="1"/>
    <col min="1272" max="1272" width="17.140625" style="23" customWidth="1"/>
    <col min="1273" max="1273" width="15.7109375" style="23" customWidth="1"/>
    <col min="1274" max="1274" width="14.5703125" style="23" bestFit="1" customWidth="1"/>
    <col min="1275" max="1523" width="9.140625" style="23"/>
    <col min="1524" max="1524" width="105.140625" style="23" customWidth="1"/>
    <col min="1525" max="1525" width="9.140625" style="23"/>
    <col min="1526" max="1526" width="15" style="23" customWidth="1"/>
    <col min="1527" max="1527" width="15.5703125" style="23" customWidth="1"/>
    <col min="1528" max="1528" width="17.140625" style="23" customWidth="1"/>
    <col min="1529" max="1529" width="15.7109375" style="23" customWidth="1"/>
    <col min="1530" max="1530" width="14.5703125" style="23" bestFit="1" customWidth="1"/>
    <col min="1531" max="1779" width="9.140625" style="23"/>
    <col min="1780" max="1780" width="105.140625" style="23" customWidth="1"/>
    <col min="1781" max="1781" width="9.140625" style="23"/>
    <col min="1782" max="1782" width="15" style="23" customWidth="1"/>
    <col min="1783" max="1783" width="15.5703125" style="23" customWidth="1"/>
    <col min="1784" max="1784" width="17.140625" style="23" customWidth="1"/>
    <col min="1785" max="1785" width="15.7109375" style="23" customWidth="1"/>
    <col min="1786" max="1786" width="14.5703125" style="23" bestFit="1" customWidth="1"/>
    <col min="1787" max="2035" width="9.140625" style="23"/>
    <col min="2036" max="2036" width="105.140625" style="23" customWidth="1"/>
    <col min="2037" max="2037" width="9.140625" style="23"/>
    <col min="2038" max="2038" width="15" style="23" customWidth="1"/>
    <col min="2039" max="2039" width="15.5703125" style="23" customWidth="1"/>
    <col min="2040" max="2040" width="17.140625" style="23" customWidth="1"/>
    <col min="2041" max="2041" width="15.7109375" style="23" customWidth="1"/>
    <col min="2042" max="2042" width="14.5703125" style="23" bestFit="1" customWidth="1"/>
    <col min="2043" max="2291" width="9.140625" style="23"/>
    <col min="2292" max="2292" width="105.140625" style="23" customWidth="1"/>
    <col min="2293" max="2293" width="9.140625" style="23"/>
    <col min="2294" max="2294" width="15" style="23" customWidth="1"/>
    <col min="2295" max="2295" width="15.5703125" style="23" customWidth="1"/>
    <col min="2296" max="2296" width="17.140625" style="23" customWidth="1"/>
    <col min="2297" max="2297" width="15.7109375" style="23" customWidth="1"/>
    <col min="2298" max="2298" width="14.5703125" style="23" bestFit="1" customWidth="1"/>
    <col min="2299" max="2547" width="9.140625" style="23"/>
    <col min="2548" max="2548" width="105.140625" style="23" customWidth="1"/>
    <col min="2549" max="2549" width="9.140625" style="23"/>
    <col min="2550" max="2550" width="15" style="23" customWidth="1"/>
    <col min="2551" max="2551" width="15.5703125" style="23" customWidth="1"/>
    <col min="2552" max="2552" width="17.140625" style="23" customWidth="1"/>
    <col min="2553" max="2553" width="15.7109375" style="23" customWidth="1"/>
    <col min="2554" max="2554" width="14.5703125" style="23" bestFit="1" customWidth="1"/>
    <col min="2555" max="2803" width="9.140625" style="23"/>
    <col min="2804" max="2804" width="105.140625" style="23" customWidth="1"/>
    <col min="2805" max="2805" width="9.140625" style="23"/>
    <col min="2806" max="2806" width="15" style="23" customWidth="1"/>
    <col min="2807" max="2807" width="15.5703125" style="23" customWidth="1"/>
    <col min="2808" max="2808" width="17.140625" style="23" customWidth="1"/>
    <col min="2809" max="2809" width="15.7109375" style="23" customWidth="1"/>
    <col min="2810" max="2810" width="14.5703125" style="23" bestFit="1" customWidth="1"/>
    <col min="2811" max="3059" width="9.140625" style="23"/>
    <col min="3060" max="3060" width="105.140625" style="23" customWidth="1"/>
    <col min="3061" max="3061" width="9.140625" style="23"/>
    <col min="3062" max="3062" width="15" style="23" customWidth="1"/>
    <col min="3063" max="3063" width="15.5703125" style="23" customWidth="1"/>
    <col min="3064" max="3064" width="17.140625" style="23" customWidth="1"/>
    <col min="3065" max="3065" width="15.7109375" style="23" customWidth="1"/>
    <col min="3066" max="3066" width="14.5703125" style="23" bestFit="1" customWidth="1"/>
    <col min="3067" max="3315" width="9.140625" style="23"/>
    <col min="3316" max="3316" width="105.140625" style="23" customWidth="1"/>
    <col min="3317" max="3317" width="9.140625" style="23"/>
    <col min="3318" max="3318" width="15" style="23" customWidth="1"/>
    <col min="3319" max="3319" width="15.5703125" style="23" customWidth="1"/>
    <col min="3320" max="3320" width="17.140625" style="23" customWidth="1"/>
    <col min="3321" max="3321" width="15.7109375" style="23" customWidth="1"/>
    <col min="3322" max="3322" width="14.5703125" style="23" bestFit="1" customWidth="1"/>
    <col min="3323" max="3571" width="9.140625" style="23"/>
    <col min="3572" max="3572" width="105.140625" style="23" customWidth="1"/>
    <col min="3573" max="3573" width="9.140625" style="23"/>
    <col min="3574" max="3574" width="15" style="23" customWidth="1"/>
    <col min="3575" max="3575" width="15.5703125" style="23" customWidth="1"/>
    <col min="3576" max="3576" width="17.140625" style="23" customWidth="1"/>
    <col min="3577" max="3577" width="15.7109375" style="23" customWidth="1"/>
    <col min="3578" max="3578" width="14.5703125" style="23" bestFit="1" customWidth="1"/>
    <col min="3579" max="3827" width="9.140625" style="23"/>
    <col min="3828" max="3828" width="105.140625" style="23" customWidth="1"/>
    <col min="3829" max="3829" width="9.140625" style="23"/>
    <col min="3830" max="3830" width="15" style="23" customWidth="1"/>
    <col min="3831" max="3831" width="15.5703125" style="23" customWidth="1"/>
    <col min="3832" max="3832" width="17.140625" style="23" customWidth="1"/>
    <col min="3833" max="3833" width="15.7109375" style="23" customWidth="1"/>
    <col min="3834" max="3834" width="14.5703125" style="23" bestFit="1" customWidth="1"/>
    <col min="3835" max="4083" width="9.140625" style="23"/>
    <col min="4084" max="4084" width="105.140625" style="23" customWidth="1"/>
    <col min="4085" max="4085" width="9.140625" style="23"/>
    <col min="4086" max="4086" width="15" style="23" customWidth="1"/>
    <col min="4087" max="4087" width="15.5703125" style="23" customWidth="1"/>
    <col min="4088" max="4088" width="17.140625" style="23" customWidth="1"/>
    <col min="4089" max="4089" width="15.7109375" style="23" customWidth="1"/>
    <col min="4090" max="4090" width="14.5703125" style="23" bestFit="1" customWidth="1"/>
    <col min="4091" max="4339" width="9.140625" style="23"/>
    <col min="4340" max="4340" width="105.140625" style="23" customWidth="1"/>
    <col min="4341" max="4341" width="9.140625" style="23"/>
    <col min="4342" max="4342" width="15" style="23" customWidth="1"/>
    <col min="4343" max="4343" width="15.5703125" style="23" customWidth="1"/>
    <col min="4344" max="4344" width="17.140625" style="23" customWidth="1"/>
    <col min="4345" max="4345" width="15.7109375" style="23" customWidth="1"/>
    <col min="4346" max="4346" width="14.5703125" style="23" bestFit="1" customWidth="1"/>
    <col min="4347" max="4595" width="9.140625" style="23"/>
    <col min="4596" max="4596" width="105.140625" style="23" customWidth="1"/>
    <col min="4597" max="4597" width="9.140625" style="23"/>
    <col min="4598" max="4598" width="15" style="23" customWidth="1"/>
    <col min="4599" max="4599" width="15.5703125" style="23" customWidth="1"/>
    <col min="4600" max="4600" width="17.140625" style="23" customWidth="1"/>
    <col min="4601" max="4601" width="15.7109375" style="23" customWidth="1"/>
    <col min="4602" max="4602" width="14.5703125" style="23" bestFit="1" customWidth="1"/>
    <col min="4603" max="4851" width="9.140625" style="23"/>
    <col min="4852" max="4852" width="105.140625" style="23" customWidth="1"/>
    <col min="4853" max="4853" width="9.140625" style="23"/>
    <col min="4854" max="4854" width="15" style="23" customWidth="1"/>
    <col min="4855" max="4855" width="15.5703125" style="23" customWidth="1"/>
    <col min="4856" max="4856" width="17.140625" style="23" customWidth="1"/>
    <col min="4857" max="4857" width="15.7109375" style="23" customWidth="1"/>
    <col min="4858" max="4858" width="14.5703125" style="23" bestFit="1" customWidth="1"/>
    <col min="4859" max="5107" width="9.140625" style="23"/>
    <col min="5108" max="5108" width="105.140625" style="23" customWidth="1"/>
    <col min="5109" max="5109" width="9.140625" style="23"/>
    <col min="5110" max="5110" width="15" style="23" customWidth="1"/>
    <col min="5111" max="5111" width="15.5703125" style="23" customWidth="1"/>
    <col min="5112" max="5112" width="17.140625" style="23" customWidth="1"/>
    <col min="5113" max="5113" width="15.7109375" style="23" customWidth="1"/>
    <col min="5114" max="5114" width="14.5703125" style="23" bestFit="1" customWidth="1"/>
    <col min="5115" max="5363" width="9.140625" style="23"/>
    <col min="5364" max="5364" width="105.140625" style="23" customWidth="1"/>
    <col min="5365" max="5365" width="9.140625" style="23"/>
    <col min="5366" max="5366" width="15" style="23" customWidth="1"/>
    <col min="5367" max="5367" width="15.5703125" style="23" customWidth="1"/>
    <col min="5368" max="5368" width="17.140625" style="23" customWidth="1"/>
    <col min="5369" max="5369" width="15.7109375" style="23" customWidth="1"/>
    <col min="5370" max="5370" width="14.5703125" style="23" bestFit="1" customWidth="1"/>
    <col min="5371" max="5619" width="9.140625" style="23"/>
    <col min="5620" max="5620" width="105.140625" style="23" customWidth="1"/>
    <col min="5621" max="5621" width="9.140625" style="23"/>
    <col min="5622" max="5622" width="15" style="23" customWidth="1"/>
    <col min="5623" max="5623" width="15.5703125" style="23" customWidth="1"/>
    <col min="5624" max="5624" width="17.140625" style="23" customWidth="1"/>
    <col min="5625" max="5625" width="15.7109375" style="23" customWidth="1"/>
    <col min="5626" max="5626" width="14.5703125" style="23" bestFit="1" customWidth="1"/>
    <col min="5627" max="5875" width="9.140625" style="23"/>
    <col min="5876" max="5876" width="105.140625" style="23" customWidth="1"/>
    <col min="5877" max="5877" width="9.140625" style="23"/>
    <col min="5878" max="5878" width="15" style="23" customWidth="1"/>
    <col min="5879" max="5879" width="15.5703125" style="23" customWidth="1"/>
    <col min="5880" max="5880" width="17.140625" style="23" customWidth="1"/>
    <col min="5881" max="5881" width="15.7109375" style="23" customWidth="1"/>
    <col min="5882" max="5882" width="14.5703125" style="23" bestFit="1" customWidth="1"/>
    <col min="5883" max="6131" width="9.140625" style="23"/>
    <col min="6132" max="6132" width="105.140625" style="23" customWidth="1"/>
    <col min="6133" max="6133" width="9.140625" style="23"/>
    <col min="6134" max="6134" width="15" style="23" customWidth="1"/>
    <col min="6135" max="6135" width="15.5703125" style="23" customWidth="1"/>
    <col min="6136" max="6136" width="17.140625" style="23" customWidth="1"/>
    <col min="6137" max="6137" width="15.7109375" style="23" customWidth="1"/>
    <col min="6138" max="6138" width="14.5703125" style="23" bestFit="1" customWidth="1"/>
    <col min="6139" max="6387" width="9.140625" style="23"/>
    <col min="6388" max="6388" width="105.140625" style="23" customWidth="1"/>
    <col min="6389" max="6389" width="9.140625" style="23"/>
    <col min="6390" max="6390" width="15" style="23" customWidth="1"/>
    <col min="6391" max="6391" width="15.5703125" style="23" customWidth="1"/>
    <col min="6392" max="6392" width="17.140625" style="23" customWidth="1"/>
    <col min="6393" max="6393" width="15.7109375" style="23" customWidth="1"/>
    <col min="6394" max="6394" width="14.5703125" style="23" bestFit="1" customWidth="1"/>
    <col min="6395" max="6643" width="9.140625" style="23"/>
    <col min="6644" max="6644" width="105.140625" style="23" customWidth="1"/>
    <col min="6645" max="6645" width="9.140625" style="23"/>
    <col min="6646" max="6646" width="15" style="23" customWidth="1"/>
    <col min="6647" max="6647" width="15.5703125" style="23" customWidth="1"/>
    <col min="6648" max="6648" width="17.140625" style="23" customWidth="1"/>
    <col min="6649" max="6649" width="15.7109375" style="23" customWidth="1"/>
    <col min="6650" max="6650" width="14.5703125" style="23" bestFit="1" customWidth="1"/>
    <col min="6651" max="6899" width="9.140625" style="23"/>
    <col min="6900" max="6900" width="105.140625" style="23" customWidth="1"/>
    <col min="6901" max="6901" width="9.140625" style="23"/>
    <col min="6902" max="6902" width="15" style="23" customWidth="1"/>
    <col min="6903" max="6903" width="15.5703125" style="23" customWidth="1"/>
    <col min="6904" max="6904" width="17.140625" style="23" customWidth="1"/>
    <col min="6905" max="6905" width="15.7109375" style="23" customWidth="1"/>
    <col min="6906" max="6906" width="14.5703125" style="23" bestFit="1" customWidth="1"/>
    <col min="6907" max="7155" width="9.140625" style="23"/>
    <col min="7156" max="7156" width="105.140625" style="23" customWidth="1"/>
    <col min="7157" max="7157" width="9.140625" style="23"/>
    <col min="7158" max="7158" width="15" style="23" customWidth="1"/>
    <col min="7159" max="7159" width="15.5703125" style="23" customWidth="1"/>
    <col min="7160" max="7160" width="17.140625" style="23" customWidth="1"/>
    <col min="7161" max="7161" width="15.7109375" style="23" customWidth="1"/>
    <col min="7162" max="7162" width="14.5703125" style="23" bestFit="1" customWidth="1"/>
    <col min="7163" max="7411" width="9.140625" style="23"/>
    <col min="7412" max="7412" width="105.140625" style="23" customWidth="1"/>
    <col min="7413" max="7413" width="9.140625" style="23"/>
    <col min="7414" max="7414" width="15" style="23" customWidth="1"/>
    <col min="7415" max="7415" width="15.5703125" style="23" customWidth="1"/>
    <col min="7416" max="7416" width="17.140625" style="23" customWidth="1"/>
    <col min="7417" max="7417" width="15.7109375" style="23" customWidth="1"/>
    <col min="7418" max="7418" width="14.5703125" style="23" bestFit="1" customWidth="1"/>
    <col min="7419" max="7667" width="9.140625" style="23"/>
    <col min="7668" max="7668" width="105.140625" style="23" customWidth="1"/>
    <col min="7669" max="7669" width="9.140625" style="23"/>
    <col min="7670" max="7670" width="15" style="23" customWidth="1"/>
    <col min="7671" max="7671" width="15.5703125" style="23" customWidth="1"/>
    <col min="7672" max="7672" width="17.140625" style="23" customWidth="1"/>
    <col min="7673" max="7673" width="15.7109375" style="23" customWidth="1"/>
    <col min="7674" max="7674" width="14.5703125" style="23" bestFit="1" customWidth="1"/>
    <col min="7675" max="7923" width="9.140625" style="23"/>
    <col min="7924" max="7924" width="105.140625" style="23" customWidth="1"/>
    <col min="7925" max="7925" width="9.140625" style="23"/>
    <col min="7926" max="7926" width="15" style="23" customWidth="1"/>
    <col min="7927" max="7927" width="15.5703125" style="23" customWidth="1"/>
    <col min="7928" max="7928" width="17.140625" style="23" customWidth="1"/>
    <col min="7929" max="7929" width="15.7109375" style="23" customWidth="1"/>
    <col min="7930" max="7930" width="14.5703125" style="23" bestFit="1" customWidth="1"/>
    <col min="7931" max="8179" width="9.140625" style="23"/>
    <col min="8180" max="8180" width="105.140625" style="23" customWidth="1"/>
    <col min="8181" max="8181" width="9.140625" style="23"/>
    <col min="8182" max="8182" width="15" style="23" customWidth="1"/>
    <col min="8183" max="8183" width="15.5703125" style="23" customWidth="1"/>
    <col min="8184" max="8184" width="17.140625" style="23" customWidth="1"/>
    <col min="8185" max="8185" width="15.7109375" style="23" customWidth="1"/>
    <col min="8186" max="8186" width="14.5703125" style="23" bestFit="1" customWidth="1"/>
    <col min="8187" max="8435" width="9.140625" style="23"/>
    <col min="8436" max="8436" width="105.140625" style="23" customWidth="1"/>
    <col min="8437" max="8437" width="9.140625" style="23"/>
    <col min="8438" max="8438" width="15" style="23" customWidth="1"/>
    <col min="8439" max="8439" width="15.5703125" style="23" customWidth="1"/>
    <col min="8440" max="8440" width="17.140625" style="23" customWidth="1"/>
    <col min="8441" max="8441" width="15.7109375" style="23" customWidth="1"/>
    <col min="8442" max="8442" width="14.5703125" style="23" bestFit="1" customWidth="1"/>
    <col min="8443" max="8691" width="9.140625" style="23"/>
    <col min="8692" max="8692" width="105.140625" style="23" customWidth="1"/>
    <col min="8693" max="8693" width="9.140625" style="23"/>
    <col min="8694" max="8694" width="15" style="23" customWidth="1"/>
    <col min="8695" max="8695" width="15.5703125" style="23" customWidth="1"/>
    <col min="8696" max="8696" width="17.140625" style="23" customWidth="1"/>
    <col min="8697" max="8697" width="15.7109375" style="23" customWidth="1"/>
    <col min="8698" max="8698" width="14.5703125" style="23" bestFit="1" customWidth="1"/>
    <col min="8699" max="8947" width="9.140625" style="23"/>
    <col min="8948" max="8948" width="105.140625" style="23" customWidth="1"/>
    <col min="8949" max="8949" width="9.140625" style="23"/>
    <col min="8950" max="8950" width="15" style="23" customWidth="1"/>
    <col min="8951" max="8951" width="15.5703125" style="23" customWidth="1"/>
    <col min="8952" max="8952" width="17.140625" style="23" customWidth="1"/>
    <col min="8953" max="8953" width="15.7109375" style="23" customWidth="1"/>
    <col min="8954" max="8954" width="14.5703125" style="23" bestFit="1" customWidth="1"/>
    <col min="8955" max="9203" width="9.140625" style="23"/>
    <col min="9204" max="9204" width="105.140625" style="23" customWidth="1"/>
    <col min="9205" max="9205" width="9.140625" style="23"/>
    <col min="9206" max="9206" width="15" style="23" customWidth="1"/>
    <col min="9207" max="9207" width="15.5703125" style="23" customWidth="1"/>
    <col min="9208" max="9208" width="17.140625" style="23" customWidth="1"/>
    <col min="9209" max="9209" width="15.7109375" style="23" customWidth="1"/>
    <col min="9210" max="9210" width="14.5703125" style="23" bestFit="1" customWidth="1"/>
    <col min="9211" max="9459" width="9.140625" style="23"/>
    <col min="9460" max="9460" width="105.140625" style="23" customWidth="1"/>
    <col min="9461" max="9461" width="9.140625" style="23"/>
    <col min="9462" max="9462" width="15" style="23" customWidth="1"/>
    <col min="9463" max="9463" width="15.5703125" style="23" customWidth="1"/>
    <col min="9464" max="9464" width="17.140625" style="23" customWidth="1"/>
    <col min="9465" max="9465" width="15.7109375" style="23" customWidth="1"/>
    <col min="9466" max="9466" width="14.5703125" style="23" bestFit="1" customWidth="1"/>
    <col min="9467" max="9715" width="9.140625" style="23"/>
    <col min="9716" max="9716" width="105.140625" style="23" customWidth="1"/>
    <col min="9717" max="9717" width="9.140625" style="23"/>
    <col min="9718" max="9718" width="15" style="23" customWidth="1"/>
    <col min="9719" max="9719" width="15.5703125" style="23" customWidth="1"/>
    <col min="9720" max="9720" width="17.140625" style="23" customWidth="1"/>
    <col min="9721" max="9721" width="15.7109375" style="23" customWidth="1"/>
    <col min="9722" max="9722" width="14.5703125" style="23" bestFit="1" customWidth="1"/>
    <col min="9723" max="9971" width="9.140625" style="23"/>
    <col min="9972" max="9972" width="105.140625" style="23" customWidth="1"/>
    <col min="9973" max="9973" width="9.140625" style="23"/>
    <col min="9974" max="9974" width="15" style="23" customWidth="1"/>
    <col min="9975" max="9975" width="15.5703125" style="23" customWidth="1"/>
    <col min="9976" max="9976" width="17.140625" style="23" customWidth="1"/>
    <col min="9977" max="9977" width="15.7109375" style="23" customWidth="1"/>
    <col min="9978" max="9978" width="14.5703125" style="23" bestFit="1" customWidth="1"/>
    <col min="9979" max="10227" width="9.140625" style="23"/>
    <col min="10228" max="10228" width="105.140625" style="23" customWidth="1"/>
    <col min="10229" max="10229" width="9.140625" style="23"/>
    <col min="10230" max="10230" width="15" style="23" customWidth="1"/>
    <col min="10231" max="10231" width="15.5703125" style="23" customWidth="1"/>
    <col min="10232" max="10232" width="17.140625" style="23" customWidth="1"/>
    <col min="10233" max="10233" width="15.7109375" style="23" customWidth="1"/>
    <col min="10234" max="10234" width="14.5703125" style="23" bestFit="1" customWidth="1"/>
    <col min="10235" max="10483" width="9.140625" style="23"/>
    <col min="10484" max="10484" width="105.140625" style="23" customWidth="1"/>
    <col min="10485" max="10485" width="9.140625" style="23"/>
    <col min="10486" max="10486" width="15" style="23" customWidth="1"/>
    <col min="10487" max="10487" width="15.5703125" style="23" customWidth="1"/>
    <col min="10488" max="10488" width="17.140625" style="23" customWidth="1"/>
    <col min="10489" max="10489" width="15.7109375" style="23" customWidth="1"/>
    <col min="10490" max="10490" width="14.5703125" style="23" bestFit="1" customWidth="1"/>
    <col min="10491" max="10739" width="9.140625" style="23"/>
    <col min="10740" max="10740" width="105.140625" style="23" customWidth="1"/>
    <col min="10741" max="10741" width="9.140625" style="23"/>
    <col min="10742" max="10742" width="15" style="23" customWidth="1"/>
    <col min="10743" max="10743" width="15.5703125" style="23" customWidth="1"/>
    <col min="10744" max="10744" width="17.140625" style="23" customWidth="1"/>
    <col min="10745" max="10745" width="15.7109375" style="23" customWidth="1"/>
    <col min="10746" max="10746" width="14.5703125" style="23" bestFit="1" customWidth="1"/>
    <col min="10747" max="10995" width="9.140625" style="23"/>
    <col min="10996" max="10996" width="105.140625" style="23" customWidth="1"/>
    <col min="10997" max="10997" width="9.140625" style="23"/>
    <col min="10998" max="10998" width="15" style="23" customWidth="1"/>
    <col min="10999" max="10999" width="15.5703125" style="23" customWidth="1"/>
    <col min="11000" max="11000" width="17.140625" style="23" customWidth="1"/>
    <col min="11001" max="11001" width="15.7109375" style="23" customWidth="1"/>
    <col min="11002" max="11002" width="14.5703125" style="23" bestFit="1" customWidth="1"/>
    <col min="11003" max="11251" width="9.140625" style="23"/>
    <col min="11252" max="11252" width="105.140625" style="23" customWidth="1"/>
    <col min="11253" max="11253" width="9.140625" style="23"/>
    <col min="11254" max="11254" width="15" style="23" customWidth="1"/>
    <col min="11255" max="11255" width="15.5703125" style="23" customWidth="1"/>
    <col min="11256" max="11256" width="17.140625" style="23" customWidth="1"/>
    <col min="11257" max="11257" width="15.7109375" style="23" customWidth="1"/>
    <col min="11258" max="11258" width="14.5703125" style="23" bestFit="1" customWidth="1"/>
    <col min="11259" max="11507" width="9.140625" style="23"/>
    <col min="11508" max="11508" width="105.140625" style="23" customWidth="1"/>
    <col min="11509" max="11509" width="9.140625" style="23"/>
    <col min="11510" max="11510" width="15" style="23" customWidth="1"/>
    <col min="11511" max="11511" width="15.5703125" style="23" customWidth="1"/>
    <col min="11512" max="11512" width="17.140625" style="23" customWidth="1"/>
    <col min="11513" max="11513" width="15.7109375" style="23" customWidth="1"/>
    <col min="11514" max="11514" width="14.5703125" style="23" bestFit="1" customWidth="1"/>
    <col min="11515" max="11763" width="9.140625" style="23"/>
    <col min="11764" max="11764" width="105.140625" style="23" customWidth="1"/>
    <col min="11765" max="11765" width="9.140625" style="23"/>
    <col min="11766" max="11766" width="15" style="23" customWidth="1"/>
    <col min="11767" max="11767" width="15.5703125" style="23" customWidth="1"/>
    <col min="11768" max="11768" width="17.140625" style="23" customWidth="1"/>
    <col min="11769" max="11769" width="15.7109375" style="23" customWidth="1"/>
    <col min="11770" max="11770" width="14.5703125" style="23" bestFit="1" customWidth="1"/>
    <col min="11771" max="12019" width="9.140625" style="23"/>
    <col min="12020" max="12020" width="105.140625" style="23" customWidth="1"/>
    <col min="12021" max="12021" width="9.140625" style="23"/>
    <col min="12022" max="12022" width="15" style="23" customWidth="1"/>
    <col min="12023" max="12023" width="15.5703125" style="23" customWidth="1"/>
    <col min="12024" max="12024" width="17.140625" style="23" customWidth="1"/>
    <col min="12025" max="12025" width="15.7109375" style="23" customWidth="1"/>
    <col min="12026" max="12026" width="14.5703125" style="23" bestFit="1" customWidth="1"/>
    <col min="12027" max="12275" width="9.140625" style="23"/>
    <col min="12276" max="12276" width="105.140625" style="23" customWidth="1"/>
    <col min="12277" max="12277" width="9.140625" style="23"/>
    <col min="12278" max="12278" width="15" style="23" customWidth="1"/>
    <col min="12279" max="12279" width="15.5703125" style="23" customWidth="1"/>
    <col min="12280" max="12280" width="17.140625" style="23" customWidth="1"/>
    <col min="12281" max="12281" width="15.7109375" style="23" customWidth="1"/>
    <col min="12282" max="12282" width="14.5703125" style="23" bestFit="1" customWidth="1"/>
    <col min="12283" max="12531" width="9.140625" style="23"/>
    <col min="12532" max="12532" width="105.140625" style="23" customWidth="1"/>
    <col min="12533" max="12533" width="9.140625" style="23"/>
    <col min="12534" max="12534" width="15" style="23" customWidth="1"/>
    <col min="12535" max="12535" width="15.5703125" style="23" customWidth="1"/>
    <col min="12536" max="12536" width="17.140625" style="23" customWidth="1"/>
    <col min="12537" max="12537" width="15.7109375" style="23" customWidth="1"/>
    <col min="12538" max="12538" width="14.5703125" style="23" bestFit="1" customWidth="1"/>
    <col min="12539" max="12787" width="9.140625" style="23"/>
    <col min="12788" max="12788" width="105.140625" style="23" customWidth="1"/>
    <col min="12789" max="12789" width="9.140625" style="23"/>
    <col min="12790" max="12790" width="15" style="23" customWidth="1"/>
    <col min="12791" max="12791" width="15.5703125" style="23" customWidth="1"/>
    <col min="12792" max="12792" width="17.140625" style="23" customWidth="1"/>
    <col min="12793" max="12793" width="15.7109375" style="23" customWidth="1"/>
    <col min="12794" max="12794" width="14.5703125" style="23" bestFit="1" customWidth="1"/>
    <col min="12795" max="13043" width="9.140625" style="23"/>
    <col min="13044" max="13044" width="105.140625" style="23" customWidth="1"/>
    <col min="13045" max="13045" width="9.140625" style="23"/>
    <col min="13046" max="13046" width="15" style="23" customWidth="1"/>
    <col min="13047" max="13047" width="15.5703125" style="23" customWidth="1"/>
    <col min="13048" max="13048" width="17.140625" style="23" customWidth="1"/>
    <col min="13049" max="13049" width="15.7109375" style="23" customWidth="1"/>
    <col min="13050" max="13050" width="14.5703125" style="23" bestFit="1" customWidth="1"/>
    <col min="13051" max="13299" width="9.140625" style="23"/>
    <col min="13300" max="13300" width="105.140625" style="23" customWidth="1"/>
    <col min="13301" max="13301" width="9.140625" style="23"/>
    <col min="13302" max="13302" width="15" style="23" customWidth="1"/>
    <col min="13303" max="13303" width="15.5703125" style="23" customWidth="1"/>
    <col min="13304" max="13304" width="17.140625" style="23" customWidth="1"/>
    <col min="13305" max="13305" width="15.7109375" style="23" customWidth="1"/>
    <col min="13306" max="13306" width="14.5703125" style="23" bestFit="1" customWidth="1"/>
    <col min="13307" max="13555" width="9.140625" style="23"/>
    <col min="13556" max="13556" width="105.140625" style="23" customWidth="1"/>
    <col min="13557" max="13557" width="9.140625" style="23"/>
    <col min="13558" max="13558" width="15" style="23" customWidth="1"/>
    <col min="13559" max="13559" width="15.5703125" style="23" customWidth="1"/>
    <col min="13560" max="13560" width="17.140625" style="23" customWidth="1"/>
    <col min="13561" max="13561" width="15.7109375" style="23" customWidth="1"/>
    <col min="13562" max="13562" width="14.5703125" style="23" bestFit="1" customWidth="1"/>
    <col min="13563" max="13811" width="9.140625" style="23"/>
    <col min="13812" max="13812" width="105.140625" style="23" customWidth="1"/>
    <col min="13813" max="13813" width="9.140625" style="23"/>
    <col min="13814" max="13814" width="15" style="23" customWidth="1"/>
    <col min="13815" max="13815" width="15.5703125" style="23" customWidth="1"/>
    <col min="13816" max="13816" width="17.140625" style="23" customWidth="1"/>
    <col min="13817" max="13817" width="15.7109375" style="23" customWidth="1"/>
    <col min="13818" max="13818" width="14.5703125" style="23" bestFit="1" customWidth="1"/>
    <col min="13819" max="14067" width="9.140625" style="23"/>
    <col min="14068" max="14068" width="105.140625" style="23" customWidth="1"/>
    <col min="14069" max="14069" width="9.140625" style="23"/>
    <col min="14070" max="14070" width="15" style="23" customWidth="1"/>
    <col min="14071" max="14071" width="15.5703125" style="23" customWidth="1"/>
    <col min="14072" max="14072" width="17.140625" style="23" customWidth="1"/>
    <col min="14073" max="14073" width="15.7109375" style="23" customWidth="1"/>
    <col min="14074" max="14074" width="14.5703125" style="23" bestFit="1" customWidth="1"/>
    <col min="14075" max="14323" width="9.140625" style="23"/>
    <col min="14324" max="14324" width="105.140625" style="23" customWidth="1"/>
    <col min="14325" max="14325" width="9.140625" style="23"/>
    <col min="14326" max="14326" width="15" style="23" customWidth="1"/>
    <col min="14327" max="14327" width="15.5703125" style="23" customWidth="1"/>
    <col min="14328" max="14328" width="17.140625" style="23" customWidth="1"/>
    <col min="14329" max="14329" width="15.7109375" style="23" customWidth="1"/>
    <col min="14330" max="14330" width="14.5703125" style="23" bestFit="1" customWidth="1"/>
    <col min="14331" max="14579" width="9.140625" style="23"/>
    <col min="14580" max="14580" width="105.140625" style="23" customWidth="1"/>
    <col min="14581" max="14581" width="9.140625" style="23"/>
    <col min="14582" max="14582" width="15" style="23" customWidth="1"/>
    <col min="14583" max="14583" width="15.5703125" style="23" customWidth="1"/>
    <col min="14584" max="14584" width="17.140625" style="23" customWidth="1"/>
    <col min="14585" max="14585" width="15.7109375" style="23" customWidth="1"/>
    <col min="14586" max="14586" width="14.5703125" style="23" bestFit="1" customWidth="1"/>
    <col min="14587" max="14835" width="9.140625" style="23"/>
    <col min="14836" max="14836" width="105.140625" style="23" customWidth="1"/>
    <col min="14837" max="14837" width="9.140625" style="23"/>
    <col min="14838" max="14838" width="15" style="23" customWidth="1"/>
    <col min="14839" max="14839" width="15.5703125" style="23" customWidth="1"/>
    <col min="14840" max="14840" width="17.140625" style="23" customWidth="1"/>
    <col min="14841" max="14841" width="15.7109375" style="23" customWidth="1"/>
    <col min="14842" max="14842" width="14.5703125" style="23" bestFit="1" customWidth="1"/>
    <col min="14843" max="15091" width="9.140625" style="23"/>
    <col min="15092" max="15092" width="105.140625" style="23" customWidth="1"/>
    <col min="15093" max="15093" width="9.140625" style="23"/>
    <col min="15094" max="15094" width="15" style="23" customWidth="1"/>
    <col min="15095" max="15095" width="15.5703125" style="23" customWidth="1"/>
    <col min="15096" max="15096" width="17.140625" style="23" customWidth="1"/>
    <col min="15097" max="15097" width="15.7109375" style="23" customWidth="1"/>
    <col min="15098" max="15098" width="14.5703125" style="23" bestFit="1" customWidth="1"/>
    <col min="15099" max="15347" width="9.140625" style="23"/>
    <col min="15348" max="15348" width="105.140625" style="23" customWidth="1"/>
    <col min="15349" max="15349" width="9.140625" style="23"/>
    <col min="15350" max="15350" width="15" style="23" customWidth="1"/>
    <col min="15351" max="15351" width="15.5703125" style="23" customWidth="1"/>
    <col min="15352" max="15352" width="17.140625" style="23" customWidth="1"/>
    <col min="15353" max="15353" width="15.7109375" style="23" customWidth="1"/>
    <col min="15354" max="15354" width="14.5703125" style="23" bestFit="1" customWidth="1"/>
    <col min="15355" max="15603" width="9.140625" style="23"/>
    <col min="15604" max="15604" width="105.140625" style="23" customWidth="1"/>
    <col min="15605" max="15605" width="9.140625" style="23"/>
    <col min="15606" max="15606" width="15" style="23" customWidth="1"/>
    <col min="15607" max="15607" width="15.5703125" style="23" customWidth="1"/>
    <col min="15608" max="15608" width="17.140625" style="23" customWidth="1"/>
    <col min="15609" max="15609" width="15.7109375" style="23" customWidth="1"/>
    <col min="15610" max="15610" width="14.5703125" style="23" bestFit="1" customWidth="1"/>
    <col min="15611" max="15859" width="9.140625" style="23"/>
    <col min="15860" max="15860" width="105.140625" style="23" customWidth="1"/>
    <col min="15861" max="15861" width="9.140625" style="23"/>
    <col min="15862" max="15862" width="15" style="23" customWidth="1"/>
    <col min="15863" max="15863" width="15.5703125" style="23" customWidth="1"/>
    <col min="15864" max="15864" width="17.140625" style="23" customWidth="1"/>
    <col min="15865" max="15865" width="15.7109375" style="23" customWidth="1"/>
    <col min="15866" max="15866" width="14.5703125" style="23" bestFit="1" customWidth="1"/>
    <col min="15867" max="16115" width="9.140625" style="23"/>
    <col min="16116" max="16116" width="105.140625" style="23" customWidth="1"/>
    <col min="16117" max="16117" width="9.140625" style="23"/>
    <col min="16118" max="16118" width="15" style="23" customWidth="1"/>
    <col min="16119" max="16119" width="15.5703125" style="23" customWidth="1"/>
    <col min="16120" max="16120" width="17.140625" style="23" customWidth="1"/>
    <col min="16121" max="16121" width="15.7109375" style="23" customWidth="1"/>
    <col min="16122" max="16122" width="14.5703125" style="23" bestFit="1" customWidth="1"/>
    <col min="16123" max="16384" width="9.140625" style="23"/>
  </cols>
  <sheetData>
    <row r="1" spans="1:18">
      <c r="A1" s="442" t="s">
        <v>192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8">
      <c r="A2" s="442"/>
      <c r="B2" s="443"/>
      <c r="C2" s="443"/>
      <c r="D2" s="443"/>
      <c r="E2" s="443"/>
      <c r="F2" s="443"/>
      <c r="G2" s="443"/>
      <c r="H2" s="443"/>
      <c r="I2" s="443"/>
      <c r="J2" s="443"/>
    </row>
    <row r="3" spans="1:18" ht="18">
      <c r="A3" s="475" t="s">
        <v>30</v>
      </c>
      <c r="B3" s="483"/>
      <c r="C3" s="483"/>
      <c r="D3" s="483"/>
      <c r="E3" s="483"/>
      <c r="F3" s="443"/>
      <c r="G3" s="443"/>
      <c r="H3" s="443"/>
      <c r="I3" s="443"/>
      <c r="J3" s="443"/>
      <c r="K3" s="443"/>
      <c r="L3" s="443"/>
      <c r="M3" s="443"/>
      <c r="N3" s="443"/>
    </row>
    <row r="4" spans="1:18" ht="18">
      <c r="A4" s="476" t="s">
        <v>193</v>
      </c>
      <c r="B4" s="482"/>
      <c r="C4" s="482"/>
      <c r="D4" s="482"/>
      <c r="E4" s="482"/>
      <c r="F4" s="443"/>
      <c r="G4" s="443"/>
      <c r="H4" s="443"/>
      <c r="I4" s="443"/>
      <c r="J4" s="443"/>
      <c r="K4" s="443"/>
      <c r="L4" s="443"/>
      <c r="M4" s="443"/>
      <c r="N4" s="443"/>
    </row>
    <row r="5" spans="1:18" ht="18">
      <c r="A5" s="131"/>
      <c r="B5" s="132"/>
      <c r="C5" s="132"/>
      <c r="D5" s="132"/>
      <c r="E5" s="132"/>
      <c r="F5" s="81"/>
      <c r="G5" s="81"/>
      <c r="H5" s="81"/>
      <c r="I5" s="81"/>
      <c r="J5" s="81"/>
    </row>
    <row r="6" spans="1:18" ht="18">
      <c r="A6" s="131"/>
      <c r="B6" s="132"/>
      <c r="C6" s="132"/>
      <c r="D6" s="132"/>
      <c r="E6" s="132"/>
      <c r="F6" s="81"/>
      <c r="G6" s="81"/>
      <c r="H6" s="81"/>
      <c r="I6" s="81"/>
      <c r="J6" s="81"/>
    </row>
    <row r="7" spans="1:18" ht="18">
      <c r="A7" s="131"/>
      <c r="B7" s="132"/>
      <c r="C7" s="132"/>
      <c r="D7" s="132"/>
      <c r="E7" s="132"/>
      <c r="F7" s="81"/>
      <c r="G7" s="81"/>
      <c r="H7" s="81"/>
      <c r="I7" s="81"/>
      <c r="J7" s="81"/>
    </row>
    <row r="8" spans="1:18">
      <c r="A8" s="24" t="s">
        <v>194</v>
      </c>
    </row>
    <row r="9" spans="1:18">
      <c r="A9" s="477" t="s">
        <v>33</v>
      </c>
      <c r="B9" s="479" t="s">
        <v>34</v>
      </c>
      <c r="C9" s="481" t="s">
        <v>113</v>
      </c>
      <c r="D9" s="481"/>
      <c r="E9" s="481"/>
      <c r="F9" s="481"/>
      <c r="G9" s="481" t="s">
        <v>108</v>
      </c>
      <c r="H9" s="481"/>
      <c r="I9" s="481"/>
      <c r="J9" s="481"/>
      <c r="K9" s="481" t="s">
        <v>105</v>
      </c>
      <c r="L9" s="481"/>
      <c r="M9" s="481"/>
      <c r="N9" s="481"/>
    </row>
    <row r="10" spans="1:18" ht="57.75" customHeight="1">
      <c r="A10" s="484"/>
      <c r="B10" s="485"/>
      <c r="C10" s="133" t="s">
        <v>184</v>
      </c>
      <c r="D10" s="133" t="s">
        <v>195</v>
      </c>
      <c r="E10" s="133" t="s">
        <v>196</v>
      </c>
      <c r="F10" s="133" t="s">
        <v>183</v>
      </c>
      <c r="G10" s="133" t="s">
        <v>184</v>
      </c>
      <c r="H10" s="133" t="s">
        <v>195</v>
      </c>
      <c r="I10" s="133" t="s">
        <v>196</v>
      </c>
      <c r="J10" s="133" t="s">
        <v>183</v>
      </c>
      <c r="K10" s="133" t="s">
        <v>268</v>
      </c>
      <c r="L10" s="133" t="s">
        <v>27</v>
      </c>
      <c r="M10" s="133" t="s">
        <v>269</v>
      </c>
      <c r="N10" s="133" t="s">
        <v>183</v>
      </c>
    </row>
    <row r="11" spans="1:18">
      <c r="A11" s="28" t="s">
        <v>43</v>
      </c>
      <c r="B11" s="134" t="s">
        <v>44</v>
      </c>
      <c r="C11" s="135">
        <v>62102618</v>
      </c>
      <c r="D11" s="135"/>
      <c r="E11" s="30">
        <v>34922116</v>
      </c>
      <c r="F11" s="135">
        <f t="shared" ref="F11:F53" si="0">SUM(C11+E11)</f>
        <v>97024734</v>
      </c>
      <c r="G11" s="135">
        <v>62459995</v>
      </c>
      <c r="H11" s="135"/>
      <c r="I11" s="30">
        <v>34922116</v>
      </c>
      <c r="J11" s="136">
        <f>SUM(G11:I11)</f>
        <v>97382111</v>
      </c>
      <c r="K11" s="135">
        <v>24927107</v>
      </c>
      <c r="L11" s="135">
        <v>34922116</v>
      </c>
      <c r="M11" s="105">
        <v>38044658</v>
      </c>
      <c r="N11" s="136">
        <f>SUM(K11:M11)</f>
        <v>97893881</v>
      </c>
      <c r="O11" s="91">
        <v>97893881</v>
      </c>
      <c r="Q11" s="175">
        <f>SUM(K11+M11)</f>
        <v>62971765</v>
      </c>
      <c r="R11" s="91">
        <v>62971765</v>
      </c>
    </row>
    <row r="12" spans="1:18">
      <c r="A12" s="28" t="s">
        <v>197</v>
      </c>
      <c r="B12" s="134" t="s">
        <v>46</v>
      </c>
      <c r="C12" s="135"/>
      <c r="D12" s="135"/>
      <c r="E12" s="30"/>
      <c r="F12" s="135"/>
      <c r="G12" s="135">
        <v>468600</v>
      </c>
      <c r="H12" s="135"/>
      <c r="I12" s="30"/>
      <c r="J12" s="136">
        <f t="shared" ref="J12:J75" si="1">SUM(G12:I12)</f>
        <v>468600</v>
      </c>
      <c r="K12" s="135">
        <v>0</v>
      </c>
      <c r="L12" s="135"/>
      <c r="M12" s="30">
        <v>468600</v>
      </c>
      <c r="N12" s="136">
        <f t="shared" ref="N12:N75" si="2">SUM(K12:M12)</f>
        <v>468600</v>
      </c>
      <c r="O12" s="91">
        <v>468600</v>
      </c>
      <c r="Q12" s="175">
        <f t="shared" ref="Q12:Q75" si="3">SUM(K12+M12)</f>
        <v>468600</v>
      </c>
      <c r="R12" s="91">
        <v>468600</v>
      </c>
    </row>
    <row r="13" spans="1:18">
      <c r="A13" s="33" t="s">
        <v>47</v>
      </c>
      <c r="B13" s="137" t="s">
        <v>48</v>
      </c>
      <c r="C13" s="135">
        <v>750000</v>
      </c>
      <c r="D13" s="135"/>
      <c r="E13" s="30"/>
      <c r="F13" s="135">
        <f t="shared" si="0"/>
        <v>750000</v>
      </c>
      <c r="G13" s="135">
        <v>400174</v>
      </c>
      <c r="H13" s="135"/>
      <c r="I13" s="30"/>
      <c r="J13" s="136">
        <f t="shared" si="1"/>
        <v>400174</v>
      </c>
      <c r="K13" s="135">
        <v>0</v>
      </c>
      <c r="L13" s="135"/>
      <c r="M13" s="30">
        <v>145454</v>
      </c>
      <c r="N13" s="136">
        <f t="shared" si="2"/>
        <v>145454</v>
      </c>
      <c r="O13" s="91">
        <v>145454</v>
      </c>
      <c r="Q13" s="175">
        <f t="shared" si="3"/>
        <v>145454</v>
      </c>
      <c r="R13" s="91">
        <v>145454</v>
      </c>
    </row>
    <row r="14" spans="1:18">
      <c r="A14" s="33" t="s">
        <v>49</v>
      </c>
      <c r="B14" s="137" t="s">
        <v>50</v>
      </c>
      <c r="C14" s="135">
        <v>2603803</v>
      </c>
      <c r="D14" s="135"/>
      <c r="E14" s="30">
        <v>1416480</v>
      </c>
      <c r="F14" s="135">
        <f t="shared" si="0"/>
        <v>4020283</v>
      </c>
      <c r="G14" s="135">
        <v>2603803</v>
      </c>
      <c r="H14" s="135"/>
      <c r="I14" s="30">
        <v>1416480</v>
      </c>
      <c r="J14" s="136">
        <f t="shared" si="1"/>
        <v>4020283</v>
      </c>
      <c r="K14" s="135">
        <v>967953</v>
      </c>
      <c r="L14" s="135">
        <v>1467389</v>
      </c>
      <c r="M14" s="30">
        <v>1679951</v>
      </c>
      <c r="N14" s="136">
        <f t="shared" si="2"/>
        <v>4115293</v>
      </c>
      <c r="O14" s="91">
        <v>4115293</v>
      </c>
      <c r="Q14" s="175">
        <f t="shared" si="3"/>
        <v>2647904</v>
      </c>
      <c r="R14" s="91">
        <v>2647904</v>
      </c>
    </row>
    <row r="15" spans="1:18">
      <c r="A15" s="34" t="s">
        <v>51</v>
      </c>
      <c r="B15" s="137" t="s">
        <v>52</v>
      </c>
      <c r="C15" s="135">
        <v>361320</v>
      </c>
      <c r="D15" s="135"/>
      <c r="E15" s="30">
        <v>320000</v>
      </c>
      <c r="F15" s="135">
        <f t="shared" si="0"/>
        <v>681320</v>
      </c>
      <c r="G15" s="135">
        <v>371760</v>
      </c>
      <c r="H15" s="135"/>
      <c r="I15" s="30">
        <v>320000</v>
      </c>
      <c r="J15" s="136">
        <f t="shared" si="1"/>
        <v>691760</v>
      </c>
      <c r="K15" s="135">
        <v>71760</v>
      </c>
      <c r="L15" s="135">
        <v>320000</v>
      </c>
      <c r="M15" s="30">
        <v>300000</v>
      </c>
      <c r="N15" s="136">
        <f t="shared" si="2"/>
        <v>691760</v>
      </c>
      <c r="O15" s="91">
        <v>691760</v>
      </c>
      <c r="Q15" s="175">
        <f t="shared" si="3"/>
        <v>371760</v>
      </c>
      <c r="R15" s="91">
        <v>371760</v>
      </c>
    </row>
    <row r="16" spans="1:18">
      <c r="A16" s="34" t="s">
        <v>53</v>
      </c>
      <c r="B16" s="137" t="s">
        <v>54</v>
      </c>
      <c r="C16" s="135"/>
      <c r="D16" s="135"/>
      <c r="E16" s="30">
        <v>200000</v>
      </c>
      <c r="F16" s="135">
        <f t="shared" si="0"/>
        <v>200000</v>
      </c>
      <c r="G16" s="135"/>
      <c r="H16" s="135"/>
      <c r="I16" s="30">
        <v>200000</v>
      </c>
      <c r="J16" s="136">
        <f t="shared" si="1"/>
        <v>200000</v>
      </c>
      <c r="K16" s="135"/>
      <c r="L16" s="135">
        <v>200000</v>
      </c>
      <c r="M16" s="30"/>
      <c r="N16" s="136">
        <f t="shared" si="2"/>
        <v>200000</v>
      </c>
      <c r="O16" s="91">
        <v>200000</v>
      </c>
      <c r="Q16" s="175">
        <f t="shared" si="3"/>
        <v>0</v>
      </c>
    </row>
    <row r="17" spans="1:18">
      <c r="A17" s="34" t="s">
        <v>55</v>
      </c>
      <c r="B17" s="137" t="s">
        <v>56</v>
      </c>
      <c r="C17" s="135">
        <v>1691492</v>
      </c>
      <c r="D17" s="135"/>
      <c r="E17" s="30">
        <v>3966000</v>
      </c>
      <c r="F17" s="135">
        <f t="shared" si="0"/>
        <v>5657492</v>
      </c>
      <c r="G17" s="135">
        <v>1691492</v>
      </c>
      <c r="H17" s="135"/>
      <c r="I17" s="30">
        <v>3966000</v>
      </c>
      <c r="J17" s="136">
        <f t="shared" si="1"/>
        <v>5657492</v>
      </c>
      <c r="K17" s="135">
        <v>1222892</v>
      </c>
      <c r="L17" s="135">
        <v>3966000</v>
      </c>
      <c r="M17" s="30">
        <v>473320</v>
      </c>
      <c r="N17" s="136">
        <f t="shared" si="2"/>
        <v>5662212</v>
      </c>
      <c r="O17" s="91">
        <v>5662212</v>
      </c>
      <c r="Q17" s="175">
        <f t="shared" si="3"/>
        <v>1696212</v>
      </c>
      <c r="R17" s="91">
        <v>1696212</v>
      </c>
    </row>
    <row r="18" spans="1:18" s="2" customFormat="1">
      <c r="A18" s="35" t="s">
        <v>57</v>
      </c>
      <c r="B18" s="138" t="s">
        <v>58</v>
      </c>
      <c r="C18" s="139">
        <f>SUM(C11:C17)</f>
        <v>67509233</v>
      </c>
      <c r="D18" s="139"/>
      <c r="E18" s="31">
        <f>SUM(E11:E17)</f>
        <v>40824596</v>
      </c>
      <c r="F18" s="139">
        <f t="shared" si="0"/>
        <v>108333829</v>
      </c>
      <c r="G18" s="139">
        <f>SUM(G11:G17)</f>
        <v>67995824</v>
      </c>
      <c r="H18" s="139"/>
      <c r="I18" s="31">
        <f>SUM(I11:I17)</f>
        <v>40824596</v>
      </c>
      <c r="J18" s="140">
        <f t="shared" si="1"/>
        <v>108820420</v>
      </c>
      <c r="K18" s="139">
        <f>SUM(K11:K17)</f>
        <v>27189712</v>
      </c>
      <c r="L18" s="139">
        <f>SUM(L11:L17)</f>
        <v>40875505</v>
      </c>
      <c r="M18" s="31">
        <f>SUM(M11:M17)</f>
        <v>41111983</v>
      </c>
      <c r="N18" s="136">
        <f t="shared" si="2"/>
        <v>109177200</v>
      </c>
      <c r="O18" s="84">
        <v>109177200</v>
      </c>
      <c r="Q18" s="175">
        <f t="shared" si="3"/>
        <v>68301695</v>
      </c>
      <c r="R18" s="84">
        <v>68301695</v>
      </c>
    </row>
    <row r="19" spans="1:18">
      <c r="A19" s="34" t="s">
        <v>198</v>
      </c>
      <c r="B19" s="137" t="s">
        <v>199</v>
      </c>
      <c r="C19" s="135">
        <v>4098589</v>
      </c>
      <c r="D19" s="135"/>
      <c r="E19" s="30"/>
      <c r="F19" s="135">
        <f t="shared" si="0"/>
        <v>4098589</v>
      </c>
      <c r="G19" s="135">
        <v>4098589</v>
      </c>
      <c r="H19" s="135"/>
      <c r="I19" s="30"/>
      <c r="J19" s="136">
        <f t="shared" si="1"/>
        <v>4098589</v>
      </c>
      <c r="K19" s="135">
        <v>4357039</v>
      </c>
      <c r="L19" s="135"/>
      <c r="M19" s="30"/>
      <c r="N19" s="136">
        <f t="shared" si="2"/>
        <v>4357039</v>
      </c>
      <c r="O19" s="91">
        <v>4357039</v>
      </c>
      <c r="Q19" s="175">
        <f t="shared" si="3"/>
        <v>4357039</v>
      </c>
      <c r="R19" s="91">
        <v>4357039</v>
      </c>
    </row>
    <row r="20" spans="1:18" ht="25.5">
      <c r="A20" s="34" t="s">
        <v>59</v>
      </c>
      <c r="B20" s="137" t="s">
        <v>60</v>
      </c>
      <c r="C20" s="135">
        <v>3537692</v>
      </c>
      <c r="D20" s="135"/>
      <c r="E20" s="30"/>
      <c r="F20" s="135">
        <f t="shared" si="0"/>
        <v>3537692</v>
      </c>
      <c r="G20" s="135">
        <v>3637692</v>
      </c>
      <c r="H20" s="135"/>
      <c r="I20" s="30"/>
      <c r="J20" s="136">
        <f t="shared" si="1"/>
        <v>3637692</v>
      </c>
      <c r="K20" s="135">
        <v>3837692</v>
      </c>
      <c r="L20" s="135"/>
      <c r="M20" s="30">
        <v>100000</v>
      </c>
      <c r="N20" s="136">
        <f t="shared" si="2"/>
        <v>3937692</v>
      </c>
      <c r="O20" s="91">
        <v>3937692</v>
      </c>
      <c r="Q20" s="175">
        <f t="shared" si="3"/>
        <v>3937692</v>
      </c>
      <c r="R20" s="91">
        <v>3937692</v>
      </c>
    </row>
    <row r="21" spans="1:18">
      <c r="A21" s="41" t="s">
        <v>200</v>
      </c>
      <c r="B21" s="137" t="s">
        <v>201</v>
      </c>
      <c r="C21" s="135">
        <v>1528000</v>
      </c>
      <c r="D21" s="135"/>
      <c r="E21" s="30"/>
      <c r="F21" s="135">
        <f t="shared" si="0"/>
        <v>1528000</v>
      </c>
      <c r="G21" s="135">
        <v>1528000</v>
      </c>
      <c r="H21" s="135"/>
      <c r="I21" s="30"/>
      <c r="J21" s="136">
        <f t="shared" si="1"/>
        <v>1528000</v>
      </c>
      <c r="K21" s="135">
        <v>1519550</v>
      </c>
      <c r="L21" s="135"/>
      <c r="M21" s="30"/>
      <c r="N21" s="136">
        <f t="shared" si="2"/>
        <v>1519550</v>
      </c>
      <c r="O21" s="91">
        <v>1519550</v>
      </c>
      <c r="Q21" s="175">
        <f t="shared" si="3"/>
        <v>1519550</v>
      </c>
      <c r="R21" s="91">
        <v>1519550</v>
      </c>
    </row>
    <row r="22" spans="1:18" s="2" customFormat="1">
      <c r="A22" s="37" t="s">
        <v>61</v>
      </c>
      <c r="B22" s="138" t="s">
        <v>62</v>
      </c>
      <c r="C22" s="139">
        <f>SUM(C19:C21)</f>
        <v>9164281</v>
      </c>
      <c r="D22" s="139"/>
      <c r="E22" s="31"/>
      <c r="F22" s="139">
        <f t="shared" si="0"/>
        <v>9164281</v>
      </c>
      <c r="G22" s="139">
        <f>SUM(G19:G21)</f>
        <v>9264281</v>
      </c>
      <c r="H22" s="139"/>
      <c r="I22" s="31"/>
      <c r="J22" s="141">
        <f t="shared" si="1"/>
        <v>9264281</v>
      </c>
      <c r="K22" s="139">
        <f>SUM(K19:K21)</f>
        <v>9714281</v>
      </c>
      <c r="L22" s="139"/>
      <c r="M22" s="31">
        <f>SUM(M19:M21)</f>
        <v>100000</v>
      </c>
      <c r="N22" s="136">
        <f t="shared" si="2"/>
        <v>9814281</v>
      </c>
      <c r="O22" s="84">
        <v>9814281</v>
      </c>
      <c r="Q22" s="175">
        <f t="shared" si="3"/>
        <v>9814281</v>
      </c>
      <c r="R22" s="84">
        <v>9814281</v>
      </c>
    </row>
    <row r="23" spans="1:18" s="2" customFormat="1">
      <c r="A23" s="38" t="s">
        <v>63</v>
      </c>
      <c r="B23" s="142" t="s">
        <v>64</v>
      </c>
      <c r="C23" s="139">
        <f>SUM(C22,C18)</f>
        <v>76673514</v>
      </c>
      <c r="D23" s="139"/>
      <c r="E23" s="31">
        <f>SUM(E18+E22)</f>
        <v>40824596</v>
      </c>
      <c r="F23" s="139">
        <f t="shared" si="0"/>
        <v>117498110</v>
      </c>
      <c r="G23" s="139">
        <f>SUM(G22,G18)</f>
        <v>77260105</v>
      </c>
      <c r="H23" s="139"/>
      <c r="I23" s="31">
        <f>SUM(I18+I22)</f>
        <v>40824596</v>
      </c>
      <c r="J23" s="141">
        <f t="shared" si="1"/>
        <v>118084701</v>
      </c>
      <c r="K23" s="139">
        <f>SUM(K22,K18)</f>
        <v>36903993</v>
      </c>
      <c r="L23" s="139">
        <f>SUM(L18+L22)</f>
        <v>40875505</v>
      </c>
      <c r="M23" s="31">
        <f>SUM(M22,M18)</f>
        <v>41211983</v>
      </c>
      <c r="N23" s="136">
        <f t="shared" si="2"/>
        <v>118991481</v>
      </c>
      <c r="O23" s="84">
        <v>118991481</v>
      </c>
      <c r="Q23" s="175">
        <f t="shared" si="3"/>
        <v>78115976</v>
      </c>
      <c r="R23" s="84">
        <v>78115976</v>
      </c>
    </row>
    <row r="24" spans="1:18" s="2" customFormat="1">
      <c r="A24" s="40" t="s">
        <v>65</v>
      </c>
      <c r="B24" s="142" t="s">
        <v>66</v>
      </c>
      <c r="C24" s="139">
        <v>12300332</v>
      </c>
      <c r="D24" s="139"/>
      <c r="E24" s="31">
        <v>6303533</v>
      </c>
      <c r="F24" s="139">
        <f t="shared" si="0"/>
        <v>18603865</v>
      </c>
      <c r="G24" s="139">
        <v>12236950</v>
      </c>
      <c r="H24" s="139"/>
      <c r="I24" s="31">
        <v>6303533</v>
      </c>
      <c r="J24" s="141">
        <f t="shared" si="1"/>
        <v>18540483</v>
      </c>
      <c r="K24" s="139">
        <v>6070520</v>
      </c>
      <c r="L24" s="139">
        <v>6252624</v>
      </c>
      <c r="M24" s="31">
        <v>6248320</v>
      </c>
      <c r="N24" s="136">
        <f t="shared" si="2"/>
        <v>18571464</v>
      </c>
      <c r="O24" s="84">
        <v>18571464</v>
      </c>
      <c r="Q24" s="175">
        <f t="shared" si="3"/>
        <v>12318840</v>
      </c>
      <c r="R24" s="84">
        <v>12318840</v>
      </c>
    </row>
    <row r="25" spans="1:18">
      <c r="A25" s="34" t="s">
        <v>67</v>
      </c>
      <c r="B25" s="137" t="s">
        <v>68</v>
      </c>
      <c r="C25" s="135">
        <v>861846</v>
      </c>
      <c r="D25" s="135"/>
      <c r="E25" s="30">
        <v>140000</v>
      </c>
      <c r="F25" s="135">
        <f t="shared" si="0"/>
        <v>1001846</v>
      </c>
      <c r="G25" s="135">
        <v>861846</v>
      </c>
      <c r="H25" s="135"/>
      <c r="I25" s="30">
        <v>140000</v>
      </c>
      <c r="J25" s="136">
        <f t="shared" si="1"/>
        <v>1001846</v>
      </c>
      <c r="K25" s="135">
        <v>631846</v>
      </c>
      <c r="L25" s="135">
        <v>40000</v>
      </c>
      <c r="M25" s="30">
        <v>230000</v>
      </c>
      <c r="N25" s="136">
        <f t="shared" si="2"/>
        <v>901846</v>
      </c>
      <c r="O25" s="91">
        <v>901846</v>
      </c>
      <c r="Q25" s="175">
        <f t="shared" si="3"/>
        <v>861846</v>
      </c>
      <c r="R25" s="91">
        <v>861846</v>
      </c>
    </row>
    <row r="26" spans="1:18">
      <c r="A26" s="34" t="s">
        <v>69</v>
      </c>
      <c r="B26" s="137" t="s">
        <v>70</v>
      </c>
      <c r="C26" s="135">
        <v>10273450</v>
      </c>
      <c r="D26" s="135"/>
      <c r="E26" s="30">
        <v>560000</v>
      </c>
      <c r="F26" s="135">
        <f t="shared" si="0"/>
        <v>10833450</v>
      </c>
      <c r="G26" s="135">
        <v>9973450</v>
      </c>
      <c r="H26" s="135"/>
      <c r="I26" s="30">
        <v>560000</v>
      </c>
      <c r="J26" s="136">
        <f t="shared" si="1"/>
        <v>10533450</v>
      </c>
      <c r="K26" s="135">
        <v>9159450</v>
      </c>
      <c r="L26" s="135">
        <v>660000</v>
      </c>
      <c r="M26" s="30">
        <v>814000</v>
      </c>
      <c r="N26" s="136">
        <f t="shared" si="2"/>
        <v>10633450</v>
      </c>
      <c r="O26" s="91">
        <v>10633450</v>
      </c>
      <c r="Q26" s="175">
        <f t="shared" si="3"/>
        <v>9973450</v>
      </c>
      <c r="R26" s="91">
        <v>9973450</v>
      </c>
    </row>
    <row r="27" spans="1:18" s="2" customFormat="1">
      <c r="A27" s="37" t="s">
        <v>71</v>
      </c>
      <c r="B27" s="138" t="s">
        <v>72</v>
      </c>
      <c r="C27" s="139">
        <f>SUM(C25:C26)</f>
        <v>11135296</v>
      </c>
      <c r="D27" s="139"/>
      <c r="E27" s="31">
        <f>SUM(E25:E26)</f>
        <v>700000</v>
      </c>
      <c r="F27" s="139">
        <f t="shared" si="0"/>
        <v>11835296</v>
      </c>
      <c r="G27" s="139">
        <f>SUM(G25:G26)</f>
        <v>10835296</v>
      </c>
      <c r="H27" s="139"/>
      <c r="I27" s="31">
        <f>SUM(I25:I26)</f>
        <v>700000</v>
      </c>
      <c r="J27" s="141">
        <f>SUM(J25:J26)</f>
        <v>11535296</v>
      </c>
      <c r="K27" s="139">
        <f>SUM(K25:K26)</f>
        <v>9791296</v>
      </c>
      <c r="L27" s="139">
        <f>SUM(L25:L26)</f>
        <v>700000</v>
      </c>
      <c r="M27" s="31">
        <f>SUM(M25:M26)</f>
        <v>1044000</v>
      </c>
      <c r="N27" s="136">
        <f t="shared" si="2"/>
        <v>11535296</v>
      </c>
      <c r="O27" s="84">
        <v>11535296</v>
      </c>
      <c r="Q27" s="175">
        <f t="shared" si="3"/>
        <v>10835296</v>
      </c>
      <c r="R27" s="84">
        <v>10835296</v>
      </c>
    </row>
    <row r="28" spans="1:18">
      <c r="A28" s="34" t="s">
        <v>73</v>
      </c>
      <c r="B28" s="137" t="s">
        <v>74</v>
      </c>
      <c r="C28" s="135">
        <v>613800</v>
      </c>
      <c r="D28" s="135"/>
      <c r="E28" s="30">
        <v>80000</v>
      </c>
      <c r="F28" s="135">
        <f t="shared" si="0"/>
        <v>693800</v>
      </c>
      <c r="G28" s="135">
        <v>613800</v>
      </c>
      <c r="H28" s="135"/>
      <c r="I28" s="30">
        <v>80000</v>
      </c>
      <c r="J28" s="136">
        <f t="shared" si="1"/>
        <v>693800</v>
      </c>
      <c r="K28" s="135">
        <v>593800</v>
      </c>
      <c r="L28" s="135">
        <v>80000</v>
      </c>
      <c r="M28" s="30"/>
      <c r="N28" s="136">
        <f t="shared" si="2"/>
        <v>673800</v>
      </c>
      <c r="O28" s="91">
        <v>673800</v>
      </c>
      <c r="Q28" s="175">
        <f t="shared" si="3"/>
        <v>593800</v>
      </c>
      <c r="R28" s="91">
        <v>593800</v>
      </c>
    </row>
    <row r="29" spans="1:18">
      <c r="A29" s="34" t="s">
        <v>75</v>
      </c>
      <c r="B29" s="137" t="s">
        <v>76</v>
      </c>
      <c r="C29" s="135">
        <v>1252980</v>
      </c>
      <c r="D29" s="135"/>
      <c r="E29" s="30">
        <v>220000</v>
      </c>
      <c r="F29" s="135">
        <f t="shared" si="0"/>
        <v>1472980</v>
      </c>
      <c r="G29" s="135">
        <v>1252980</v>
      </c>
      <c r="H29" s="135"/>
      <c r="I29" s="30">
        <v>220000</v>
      </c>
      <c r="J29" s="136">
        <f t="shared" si="1"/>
        <v>1472980</v>
      </c>
      <c r="K29" s="135">
        <v>1152980</v>
      </c>
      <c r="L29" s="135">
        <v>220000</v>
      </c>
      <c r="M29" s="30">
        <v>200000</v>
      </c>
      <c r="N29" s="136">
        <f t="shared" si="2"/>
        <v>1572980</v>
      </c>
      <c r="O29" s="91">
        <v>1572980</v>
      </c>
      <c r="Q29" s="175">
        <f t="shared" si="3"/>
        <v>1352980</v>
      </c>
      <c r="R29" s="91">
        <v>1352980</v>
      </c>
    </row>
    <row r="30" spans="1:18" s="2" customFormat="1">
      <c r="A30" s="37" t="s">
        <v>77</v>
      </c>
      <c r="B30" s="138" t="s">
        <v>78</v>
      </c>
      <c r="C30" s="139">
        <f>SUM(C28:C29)</f>
        <v>1866780</v>
      </c>
      <c r="D30" s="139"/>
      <c r="E30" s="31">
        <f>SUM(E28:E29)</f>
        <v>300000</v>
      </c>
      <c r="F30" s="139">
        <f t="shared" si="0"/>
        <v>2166780</v>
      </c>
      <c r="G30" s="139">
        <f>SUM(G28:G29)</f>
        <v>1866780</v>
      </c>
      <c r="H30" s="139"/>
      <c r="I30" s="31">
        <f>SUM(I28:I29)</f>
        <v>300000</v>
      </c>
      <c r="J30" s="141">
        <f t="shared" si="1"/>
        <v>2166780</v>
      </c>
      <c r="K30" s="139">
        <f>SUM(K28:K29)</f>
        <v>1746780</v>
      </c>
      <c r="L30" s="139">
        <f>SUM(L28:L29)</f>
        <v>300000</v>
      </c>
      <c r="M30" s="31">
        <f>SUM(M28:M29)</f>
        <v>200000</v>
      </c>
      <c r="N30" s="136">
        <f t="shared" si="2"/>
        <v>2246780</v>
      </c>
      <c r="O30" s="84">
        <v>2246780</v>
      </c>
      <c r="Q30" s="175">
        <f t="shared" si="3"/>
        <v>1946780</v>
      </c>
      <c r="R30" s="84">
        <v>1946780</v>
      </c>
    </row>
    <row r="31" spans="1:18">
      <c r="A31" s="34" t="s">
        <v>79</v>
      </c>
      <c r="B31" s="137" t="s">
        <v>80</v>
      </c>
      <c r="C31" s="135">
        <v>9424396</v>
      </c>
      <c r="D31" s="135"/>
      <c r="E31" s="30">
        <v>300000</v>
      </c>
      <c r="F31" s="135">
        <f t="shared" si="0"/>
        <v>9724396</v>
      </c>
      <c r="G31" s="135">
        <v>10024396</v>
      </c>
      <c r="H31" s="135"/>
      <c r="I31" s="30">
        <v>300000</v>
      </c>
      <c r="J31" s="136">
        <f t="shared" si="1"/>
        <v>10324396</v>
      </c>
      <c r="K31" s="135">
        <v>13474396</v>
      </c>
      <c r="L31" s="135">
        <v>300000</v>
      </c>
      <c r="M31" s="30">
        <v>1550000</v>
      </c>
      <c r="N31" s="136">
        <f t="shared" si="2"/>
        <v>15324396</v>
      </c>
      <c r="O31" s="91">
        <v>15324396</v>
      </c>
      <c r="Q31" s="175">
        <f t="shared" si="3"/>
        <v>15024396</v>
      </c>
      <c r="R31" s="91">
        <v>15024396</v>
      </c>
    </row>
    <row r="32" spans="1:18">
      <c r="A32" s="34" t="s">
        <v>202</v>
      </c>
      <c r="B32" s="137" t="s">
        <v>203</v>
      </c>
      <c r="C32" s="135">
        <v>31143650</v>
      </c>
      <c r="D32" s="135"/>
      <c r="E32" s="30"/>
      <c r="F32" s="135">
        <f t="shared" si="0"/>
        <v>31143650</v>
      </c>
      <c r="G32" s="135">
        <v>31143650</v>
      </c>
      <c r="H32" s="135"/>
      <c r="I32" s="30"/>
      <c r="J32" s="136">
        <f t="shared" si="1"/>
        <v>31143650</v>
      </c>
      <c r="K32" s="135">
        <v>31143650</v>
      </c>
      <c r="L32" s="135"/>
      <c r="M32" s="30"/>
      <c r="N32" s="136">
        <f t="shared" si="2"/>
        <v>31143650</v>
      </c>
      <c r="O32" s="91">
        <v>31143650</v>
      </c>
      <c r="Q32" s="175">
        <f t="shared" si="3"/>
        <v>31143650</v>
      </c>
      <c r="R32" s="91">
        <v>31143650</v>
      </c>
    </row>
    <row r="33" spans="1:18">
      <c r="A33" s="34" t="s">
        <v>204</v>
      </c>
      <c r="B33" s="137" t="s">
        <v>205</v>
      </c>
      <c r="C33" s="135">
        <v>423000</v>
      </c>
      <c r="D33" s="135"/>
      <c r="E33" s="30"/>
      <c r="F33" s="135">
        <f t="shared" si="0"/>
        <v>423000</v>
      </c>
      <c r="G33" s="135">
        <v>423000</v>
      </c>
      <c r="H33" s="135"/>
      <c r="I33" s="30"/>
      <c r="J33" s="136">
        <f t="shared" si="1"/>
        <v>423000</v>
      </c>
      <c r="K33" s="135">
        <v>423000</v>
      </c>
      <c r="L33" s="135"/>
      <c r="M33" s="30"/>
      <c r="N33" s="136">
        <f t="shared" si="2"/>
        <v>423000</v>
      </c>
      <c r="O33" s="91">
        <v>423000</v>
      </c>
      <c r="Q33" s="175">
        <f t="shared" si="3"/>
        <v>423000</v>
      </c>
      <c r="R33" s="91">
        <v>423000</v>
      </c>
    </row>
    <row r="34" spans="1:18">
      <c r="A34" s="34" t="s">
        <v>81</v>
      </c>
      <c r="B34" s="137" t="s">
        <v>82</v>
      </c>
      <c r="C34" s="135">
        <v>9676051</v>
      </c>
      <c r="D34" s="135"/>
      <c r="E34" s="30">
        <v>200000</v>
      </c>
      <c r="F34" s="135">
        <f t="shared" si="0"/>
        <v>9876051</v>
      </c>
      <c r="G34" s="135">
        <v>12963051</v>
      </c>
      <c r="H34" s="135"/>
      <c r="I34" s="30">
        <v>200000</v>
      </c>
      <c r="J34" s="136">
        <f t="shared" si="1"/>
        <v>13163051</v>
      </c>
      <c r="K34" s="135">
        <v>12563051</v>
      </c>
      <c r="L34" s="135">
        <v>200000</v>
      </c>
      <c r="M34" s="30">
        <v>450000</v>
      </c>
      <c r="N34" s="136">
        <f t="shared" si="2"/>
        <v>13213051</v>
      </c>
      <c r="O34" s="91">
        <v>13213051</v>
      </c>
      <c r="Q34" s="175">
        <f t="shared" si="3"/>
        <v>13013051</v>
      </c>
      <c r="R34" s="91">
        <v>13013051</v>
      </c>
    </row>
    <row r="35" spans="1:18">
      <c r="A35" s="143" t="s">
        <v>206</v>
      </c>
      <c r="B35" s="137" t="s">
        <v>207</v>
      </c>
      <c r="C35" s="135">
        <v>2604784</v>
      </c>
      <c r="D35" s="135"/>
      <c r="E35" s="30"/>
      <c r="F35" s="135">
        <f t="shared" si="0"/>
        <v>2604784</v>
      </c>
      <c r="G35" s="135">
        <v>2604784</v>
      </c>
      <c r="H35" s="135"/>
      <c r="I35" s="30"/>
      <c r="J35" s="136">
        <f t="shared" si="1"/>
        <v>2604784</v>
      </c>
      <c r="K35" s="135">
        <v>2604784</v>
      </c>
      <c r="L35" s="135"/>
      <c r="M35" s="30"/>
      <c r="N35" s="136">
        <f t="shared" si="2"/>
        <v>2604784</v>
      </c>
      <c r="O35" s="91">
        <v>2604784</v>
      </c>
      <c r="Q35" s="175">
        <f t="shared" si="3"/>
        <v>2604784</v>
      </c>
      <c r="R35" s="91">
        <v>2604784</v>
      </c>
    </row>
    <row r="36" spans="1:18">
      <c r="A36" s="41" t="s">
        <v>83</v>
      </c>
      <c r="B36" s="137" t="s">
        <v>84</v>
      </c>
      <c r="C36" s="135">
        <v>1776124</v>
      </c>
      <c r="D36" s="135"/>
      <c r="E36" s="30">
        <v>1200000</v>
      </c>
      <c r="F36" s="135">
        <f t="shared" si="0"/>
        <v>2976124</v>
      </c>
      <c r="G36" s="135">
        <v>1776124</v>
      </c>
      <c r="H36" s="135"/>
      <c r="I36" s="30">
        <v>1200000</v>
      </c>
      <c r="J36" s="136">
        <f t="shared" si="1"/>
        <v>2976124</v>
      </c>
      <c r="K36" s="135">
        <v>1526124</v>
      </c>
      <c r="L36" s="135">
        <v>1200000</v>
      </c>
      <c r="M36" s="30">
        <v>200000</v>
      </c>
      <c r="N36" s="136">
        <f t="shared" si="2"/>
        <v>2926124</v>
      </c>
      <c r="O36" s="91">
        <v>2926124</v>
      </c>
      <c r="Q36" s="175">
        <f t="shared" si="3"/>
        <v>1726124</v>
      </c>
      <c r="R36" s="91">
        <v>1726124</v>
      </c>
    </row>
    <row r="37" spans="1:18">
      <c r="A37" s="34" t="s">
        <v>85</v>
      </c>
      <c r="B37" s="137" t="s">
        <v>86</v>
      </c>
      <c r="C37" s="135">
        <v>21842814</v>
      </c>
      <c r="D37" s="135"/>
      <c r="E37" s="30">
        <v>1200000</v>
      </c>
      <c r="F37" s="135">
        <f t="shared" si="0"/>
        <v>23042814</v>
      </c>
      <c r="G37" s="135">
        <v>21442814</v>
      </c>
      <c r="H37" s="135"/>
      <c r="I37" s="30">
        <v>1200000</v>
      </c>
      <c r="J37" s="136">
        <f t="shared" si="1"/>
        <v>22642814</v>
      </c>
      <c r="K37" s="135">
        <v>21737631</v>
      </c>
      <c r="L37" s="135">
        <v>1200000</v>
      </c>
      <c r="M37" s="30">
        <v>1120000</v>
      </c>
      <c r="N37" s="136">
        <f t="shared" si="2"/>
        <v>24057631</v>
      </c>
      <c r="O37" s="91">
        <v>24057631</v>
      </c>
      <c r="Q37" s="175">
        <f t="shared" si="3"/>
        <v>22857631</v>
      </c>
      <c r="R37" s="91">
        <v>22857631</v>
      </c>
    </row>
    <row r="38" spans="1:18" s="2" customFormat="1">
      <c r="A38" s="37" t="s">
        <v>87</v>
      </c>
      <c r="B38" s="138" t="s">
        <v>88</v>
      </c>
      <c r="C38" s="139">
        <f>SUM(C31:C37)</f>
        <v>76890819</v>
      </c>
      <c r="D38" s="139"/>
      <c r="E38" s="31">
        <f>SUM(E31:E37)</f>
        <v>2900000</v>
      </c>
      <c r="F38" s="139">
        <f t="shared" si="0"/>
        <v>79790819</v>
      </c>
      <c r="G38" s="139">
        <f>SUM(G31:G37)</f>
        <v>80377819</v>
      </c>
      <c r="H38" s="139"/>
      <c r="I38" s="31">
        <f>SUM(I31:I37)</f>
        <v>2900000</v>
      </c>
      <c r="J38" s="141">
        <f t="shared" si="1"/>
        <v>83277819</v>
      </c>
      <c r="K38" s="139">
        <f>SUM(K31:K37)</f>
        <v>83472636</v>
      </c>
      <c r="L38" s="139">
        <f>SUM(L31:L37)</f>
        <v>2900000</v>
      </c>
      <c r="M38" s="31">
        <f>SUM(M31:M37)</f>
        <v>3320000</v>
      </c>
      <c r="N38" s="136">
        <f t="shared" si="2"/>
        <v>89692636</v>
      </c>
      <c r="O38" s="84">
        <v>89692636</v>
      </c>
      <c r="Q38" s="175">
        <f t="shared" si="3"/>
        <v>86792636</v>
      </c>
      <c r="R38" s="84">
        <v>86792636</v>
      </c>
    </row>
    <row r="39" spans="1:18">
      <c r="A39" s="34" t="s">
        <v>89</v>
      </c>
      <c r="B39" s="137" t="s">
        <v>90</v>
      </c>
      <c r="C39" s="135">
        <v>175000</v>
      </c>
      <c r="D39" s="135"/>
      <c r="E39" s="30">
        <v>200000</v>
      </c>
      <c r="F39" s="135">
        <f t="shared" si="0"/>
        <v>375000</v>
      </c>
      <c r="G39" s="135">
        <v>175000</v>
      </c>
      <c r="H39" s="135"/>
      <c r="I39" s="30">
        <v>200000</v>
      </c>
      <c r="J39" s="136">
        <f t="shared" si="1"/>
        <v>375000</v>
      </c>
      <c r="K39" s="135">
        <v>95000</v>
      </c>
      <c r="L39" s="135">
        <v>200000</v>
      </c>
      <c r="M39" s="30">
        <v>80000</v>
      </c>
      <c r="N39" s="136">
        <f t="shared" si="2"/>
        <v>375000</v>
      </c>
      <c r="O39" s="91">
        <v>375000</v>
      </c>
      <c r="Q39" s="175">
        <f t="shared" si="3"/>
        <v>175000</v>
      </c>
      <c r="R39" s="91">
        <v>175000</v>
      </c>
    </row>
    <row r="40" spans="1:18" s="2" customFormat="1">
      <c r="A40" s="37" t="s">
        <v>91</v>
      </c>
      <c r="B40" s="138" t="s">
        <v>92</v>
      </c>
      <c r="C40" s="139">
        <f>SUM(C39)</f>
        <v>175000</v>
      </c>
      <c r="D40" s="139"/>
      <c r="E40" s="31">
        <f>SUM(E39)</f>
        <v>200000</v>
      </c>
      <c r="F40" s="139">
        <f t="shared" si="0"/>
        <v>375000</v>
      </c>
      <c r="G40" s="139">
        <f>SUM(G39)</f>
        <v>175000</v>
      </c>
      <c r="H40" s="139"/>
      <c r="I40" s="31">
        <f>SUM(I39)</f>
        <v>200000</v>
      </c>
      <c r="J40" s="141">
        <f t="shared" si="1"/>
        <v>375000</v>
      </c>
      <c r="K40" s="139">
        <f>SUM(K39)</f>
        <v>95000</v>
      </c>
      <c r="L40" s="139">
        <f>SUM(L39)</f>
        <v>200000</v>
      </c>
      <c r="M40" s="31">
        <f>SUM(M39)</f>
        <v>80000</v>
      </c>
      <c r="N40" s="136">
        <f t="shared" si="2"/>
        <v>375000</v>
      </c>
      <c r="O40" s="84">
        <v>375000</v>
      </c>
      <c r="Q40" s="175">
        <f t="shared" si="3"/>
        <v>175000</v>
      </c>
      <c r="R40" s="84">
        <v>175000</v>
      </c>
    </row>
    <row r="41" spans="1:18">
      <c r="A41" s="34" t="s">
        <v>93</v>
      </c>
      <c r="B41" s="137" t="s">
        <v>94</v>
      </c>
      <c r="C41" s="135">
        <v>26007179</v>
      </c>
      <c r="D41" s="135"/>
      <c r="E41" s="30">
        <v>820000</v>
      </c>
      <c r="F41" s="135">
        <f t="shared" si="0"/>
        <v>26827179</v>
      </c>
      <c r="G41" s="135">
        <v>26894669</v>
      </c>
      <c r="H41" s="135"/>
      <c r="I41" s="30">
        <v>820000</v>
      </c>
      <c r="J41" s="136">
        <f t="shared" si="1"/>
        <v>27714669</v>
      </c>
      <c r="K41" s="135">
        <v>23953003</v>
      </c>
      <c r="L41" s="135">
        <v>820000</v>
      </c>
      <c r="M41" s="30">
        <v>2087000</v>
      </c>
      <c r="N41" s="136">
        <f t="shared" si="2"/>
        <v>26860003</v>
      </c>
      <c r="O41" s="91">
        <v>26860003</v>
      </c>
      <c r="Q41" s="175">
        <f t="shared" si="3"/>
        <v>26040003</v>
      </c>
      <c r="R41" s="91">
        <v>26040003</v>
      </c>
    </row>
    <row r="42" spans="1:18">
      <c r="A42" s="34" t="s">
        <v>208</v>
      </c>
      <c r="B42" s="137" t="s">
        <v>209</v>
      </c>
      <c r="C42" s="135">
        <v>2500000</v>
      </c>
      <c r="D42" s="135"/>
      <c r="E42" s="30"/>
      <c r="F42" s="135">
        <f t="shared" si="0"/>
        <v>2500000</v>
      </c>
      <c r="G42" s="135">
        <v>2500000</v>
      </c>
      <c r="H42" s="135"/>
      <c r="I42" s="30"/>
      <c r="J42" s="136">
        <f t="shared" si="1"/>
        <v>2500000</v>
      </c>
      <c r="K42" s="135">
        <v>4375000</v>
      </c>
      <c r="L42" s="135"/>
      <c r="M42" s="30"/>
      <c r="N42" s="136">
        <f t="shared" si="2"/>
        <v>4375000</v>
      </c>
      <c r="O42" s="91">
        <v>4375000</v>
      </c>
      <c r="Q42" s="175">
        <f t="shared" si="3"/>
        <v>4375000</v>
      </c>
      <c r="R42" s="91">
        <v>4375000</v>
      </c>
    </row>
    <row r="43" spans="1:18">
      <c r="A43" s="34" t="s">
        <v>210</v>
      </c>
      <c r="B43" s="137" t="s">
        <v>211</v>
      </c>
      <c r="C43" s="135"/>
      <c r="D43" s="135"/>
      <c r="E43" s="30"/>
      <c r="F43" s="135"/>
      <c r="G43" s="135">
        <v>3226</v>
      </c>
      <c r="H43" s="135"/>
      <c r="I43" s="30"/>
      <c r="J43" s="136">
        <f t="shared" si="1"/>
        <v>3226</v>
      </c>
      <c r="K43" s="135">
        <v>3226</v>
      </c>
      <c r="L43" s="135"/>
      <c r="M43" s="30"/>
      <c r="N43" s="136">
        <f t="shared" si="2"/>
        <v>3226</v>
      </c>
      <c r="O43" s="91">
        <v>3226</v>
      </c>
      <c r="Q43" s="175">
        <f t="shared" si="3"/>
        <v>3226</v>
      </c>
      <c r="R43" s="91">
        <v>3226</v>
      </c>
    </row>
    <row r="44" spans="1:18">
      <c r="A44" s="34" t="s">
        <v>212</v>
      </c>
      <c r="B44" s="137" t="s">
        <v>213</v>
      </c>
      <c r="C44" s="135"/>
      <c r="D44" s="135"/>
      <c r="E44" s="30"/>
      <c r="F44" s="135"/>
      <c r="G44" s="135">
        <v>5</v>
      </c>
      <c r="H44" s="135"/>
      <c r="I44" s="30"/>
      <c r="J44" s="136">
        <f t="shared" si="1"/>
        <v>5</v>
      </c>
      <c r="K44" s="135">
        <v>5</v>
      </c>
      <c r="L44" s="135"/>
      <c r="M44" s="30"/>
      <c r="N44" s="136">
        <f t="shared" si="2"/>
        <v>5</v>
      </c>
      <c r="O44" s="91">
        <v>5</v>
      </c>
      <c r="Q44" s="175">
        <f t="shared" si="3"/>
        <v>5</v>
      </c>
      <c r="R44" s="91">
        <v>5</v>
      </c>
    </row>
    <row r="45" spans="1:18">
      <c r="A45" s="34" t="s">
        <v>95</v>
      </c>
      <c r="B45" s="137" t="s">
        <v>96</v>
      </c>
      <c r="C45" s="135">
        <v>505000</v>
      </c>
      <c r="D45" s="135"/>
      <c r="E45" s="30">
        <v>40000</v>
      </c>
      <c r="F45" s="135">
        <f t="shared" si="0"/>
        <v>545000</v>
      </c>
      <c r="G45" s="135">
        <v>505000</v>
      </c>
      <c r="H45" s="135"/>
      <c r="I45" s="30">
        <v>40000</v>
      </c>
      <c r="J45" s="136">
        <f t="shared" si="1"/>
        <v>545000</v>
      </c>
      <c r="K45" s="135">
        <v>500000</v>
      </c>
      <c r="L45" s="135">
        <v>40000</v>
      </c>
      <c r="M45" s="30">
        <v>5000</v>
      </c>
      <c r="N45" s="136">
        <f t="shared" si="2"/>
        <v>545000</v>
      </c>
      <c r="O45" s="91">
        <v>545000</v>
      </c>
      <c r="Q45" s="175">
        <f t="shared" si="3"/>
        <v>505000</v>
      </c>
      <c r="R45" s="91">
        <v>505000</v>
      </c>
    </row>
    <row r="46" spans="1:18" s="2" customFormat="1">
      <c r="A46" s="37" t="s">
        <v>97</v>
      </c>
      <c r="B46" s="138" t="s">
        <v>98</v>
      </c>
      <c r="C46" s="139">
        <f>SUM(C41:C45)</f>
        <v>29012179</v>
      </c>
      <c r="D46" s="139"/>
      <c r="E46" s="31">
        <f>SUM(E41:E45)</f>
        <v>860000</v>
      </c>
      <c r="F46" s="139">
        <f t="shared" si="0"/>
        <v>29872179</v>
      </c>
      <c r="G46" s="139">
        <f>SUM(G41:G45)</f>
        <v>29902900</v>
      </c>
      <c r="H46" s="139"/>
      <c r="I46" s="31">
        <f>SUM(I41:I45)</f>
        <v>860000</v>
      </c>
      <c r="J46" s="140">
        <f t="shared" si="1"/>
        <v>30762900</v>
      </c>
      <c r="K46" s="139">
        <f>SUM(K41:K45)</f>
        <v>28831234</v>
      </c>
      <c r="L46" s="139">
        <f>SUM(L41:L45)</f>
        <v>860000</v>
      </c>
      <c r="M46" s="31">
        <f>SUM(M41:M45)</f>
        <v>2092000</v>
      </c>
      <c r="N46" s="136">
        <f t="shared" si="2"/>
        <v>31783234</v>
      </c>
      <c r="O46" s="84">
        <v>31783234</v>
      </c>
      <c r="Q46" s="175">
        <f t="shared" si="3"/>
        <v>30923234</v>
      </c>
      <c r="R46" s="84">
        <v>30923234</v>
      </c>
    </row>
    <row r="47" spans="1:18" s="2" customFormat="1">
      <c r="A47" s="40" t="s">
        <v>99</v>
      </c>
      <c r="B47" s="142" t="s">
        <v>100</v>
      </c>
      <c r="C47" s="139">
        <f>SUM(C27+C30+C38+C40+C46)</f>
        <v>119080074</v>
      </c>
      <c r="D47" s="139"/>
      <c r="E47" s="31">
        <f>SUM(E27+E30+E38+E40+E46)</f>
        <v>4960000</v>
      </c>
      <c r="F47" s="139">
        <f t="shared" si="0"/>
        <v>124040074</v>
      </c>
      <c r="G47" s="139">
        <f>SUM(G27+G30+G38+G40+G46)</f>
        <v>123157795</v>
      </c>
      <c r="H47" s="139"/>
      <c r="I47" s="31">
        <f>SUM(I27+I30+I38+I40+I46)</f>
        <v>4960000</v>
      </c>
      <c r="J47" s="140">
        <f t="shared" si="1"/>
        <v>128117795</v>
      </c>
      <c r="K47" s="139">
        <f>SUM(K27+K30+K38+K40+K46)</f>
        <v>123936946</v>
      </c>
      <c r="L47" s="139">
        <f>SUM(L27+L30+L38+L40+L46)</f>
        <v>4960000</v>
      </c>
      <c r="M47" s="31">
        <f>SUM(M27+M30+M38+M40+M46)</f>
        <v>6736000</v>
      </c>
      <c r="N47" s="136">
        <f t="shared" si="2"/>
        <v>135632946</v>
      </c>
      <c r="O47" s="84">
        <v>135632946</v>
      </c>
      <c r="Q47" s="175">
        <f t="shared" si="3"/>
        <v>130672946</v>
      </c>
      <c r="R47" s="84">
        <v>130672946</v>
      </c>
    </row>
    <row r="48" spans="1:18">
      <c r="A48" s="109" t="s">
        <v>214</v>
      </c>
      <c r="B48" s="137" t="s">
        <v>215</v>
      </c>
      <c r="C48" s="135">
        <v>3450000</v>
      </c>
      <c r="D48" s="135"/>
      <c r="E48" s="31"/>
      <c r="F48" s="135">
        <f t="shared" si="0"/>
        <v>3450000</v>
      </c>
      <c r="G48" s="135">
        <v>3450000</v>
      </c>
      <c r="H48" s="135"/>
      <c r="I48" s="31"/>
      <c r="J48" s="136">
        <f t="shared" si="1"/>
        <v>3450000</v>
      </c>
      <c r="K48" s="135">
        <v>3950000</v>
      </c>
      <c r="L48" s="135"/>
      <c r="M48" s="31"/>
      <c r="N48" s="136">
        <f t="shared" si="2"/>
        <v>3950000</v>
      </c>
      <c r="O48" s="91">
        <v>3950000</v>
      </c>
      <c r="Q48" s="175">
        <f t="shared" si="3"/>
        <v>3950000</v>
      </c>
      <c r="R48" s="91">
        <v>3950000</v>
      </c>
    </row>
    <row r="49" spans="1:18" s="2" customFormat="1">
      <c r="A49" s="110" t="s">
        <v>216</v>
      </c>
      <c r="B49" s="142" t="s">
        <v>217</v>
      </c>
      <c r="C49" s="139">
        <f>SUM(C48)</f>
        <v>3450000</v>
      </c>
      <c r="D49" s="139"/>
      <c r="E49" s="31"/>
      <c r="F49" s="139">
        <f t="shared" si="0"/>
        <v>3450000</v>
      </c>
      <c r="G49" s="139">
        <f>SUM(G48)</f>
        <v>3450000</v>
      </c>
      <c r="H49" s="139"/>
      <c r="I49" s="31"/>
      <c r="J49" s="136">
        <f t="shared" si="1"/>
        <v>3450000</v>
      </c>
      <c r="K49" s="139">
        <f>SUM(K48)</f>
        <v>3950000</v>
      </c>
      <c r="L49" s="139"/>
      <c r="M49" s="31"/>
      <c r="N49" s="136">
        <f t="shared" si="2"/>
        <v>3950000</v>
      </c>
      <c r="O49" s="84">
        <v>3950000</v>
      </c>
      <c r="Q49" s="175">
        <f t="shared" si="3"/>
        <v>3950000</v>
      </c>
      <c r="R49" s="84">
        <v>3950000</v>
      </c>
    </row>
    <row r="50" spans="1:18">
      <c r="A50" s="144" t="s">
        <v>218</v>
      </c>
      <c r="B50" s="137" t="s">
        <v>219</v>
      </c>
      <c r="C50" s="135">
        <v>90057360</v>
      </c>
      <c r="D50" s="135"/>
      <c r="E50" s="31"/>
      <c r="F50" s="135">
        <f t="shared" si="0"/>
        <v>90057360</v>
      </c>
      <c r="G50" s="135">
        <v>90057360</v>
      </c>
      <c r="H50" s="135"/>
      <c r="I50" s="31"/>
      <c r="J50" s="136">
        <f t="shared" si="1"/>
        <v>90057360</v>
      </c>
      <c r="K50" s="135">
        <v>90057360</v>
      </c>
      <c r="L50" s="135"/>
      <c r="M50" s="31"/>
      <c r="N50" s="136">
        <f t="shared" si="2"/>
        <v>90057360</v>
      </c>
      <c r="O50" s="91">
        <v>90057360</v>
      </c>
      <c r="Q50" s="175">
        <f t="shared" si="3"/>
        <v>90057360</v>
      </c>
      <c r="R50" s="91">
        <v>90057360</v>
      </c>
    </row>
    <row r="51" spans="1:18">
      <c r="A51" s="144" t="s">
        <v>220</v>
      </c>
      <c r="B51" s="137" t="s">
        <v>221</v>
      </c>
      <c r="C51" s="135">
        <v>31837590</v>
      </c>
      <c r="D51" s="135"/>
      <c r="E51" s="31"/>
      <c r="F51" s="135">
        <f t="shared" si="0"/>
        <v>31837590</v>
      </c>
      <c r="G51" s="135">
        <v>34900139</v>
      </c>
      <c r="H51" s="135"/>
      <c r="I51" s="31"/>
      <c r="J51" s="136">
        <f t="shared" si="1"/>
        <v>34900139</v>
      </c>
      <c r="K51" s="135">
        <v>41272149</v>
      </c>
      <c r="L51" s="135"/>
      <c r="M51" s="31"/>
      <c r="N51" s="136">
        <f t="shared" si="2"/>
        <v>41272149</v>
      </c>
      <c r="O51" s="91">
        <v>41272149</v>
      </c>
      <c r="Q51" s="175">
        <f t="shared" si="3"/>
        <v>41272149</v>
      </c>
      <c r="R51" s="91">
        <v>41272149</v>
      </c>
    </row>
    <row r="52" spans="1:18">
      <c r="A52" s="144" t="s">
        <v>222</v>
      </c>
      <c r="B52" s="137" t="s">
        <v>223</v>
      </c>
      <c r="C52" s="135">
        <v>27876632</v>
      </c>
      <c r="D52" s="135"/>
      <c r="E52" s="31"/>
      <c r="F52" s="135">
        <f t="shared" si="0"/>
        <v>27876632</v>
      </c>
      <c r="G52" s="135">
        <v>27876632</v>
      </c>
      <c r="H52" s="135"/>
      <c r="I52" s="31"/>
      <c r="J52" s="136">
        <f t="shared" si="1"/>
        <v>27876632</v>
      </c>
      <c r="K52" s="135">
        <v>28803132</v>
      </c>
      <c r="L52" s="135"/>
      <c r="M52" s="31"/>
      <c r="N52" s="136">
        <f t="shared" si="2"/>
        <v>28803132</v>
      </c>
      <c r="O52" s="91">
        <v>28803132</v>
      </c>
      <c r="Q52" s="175">
        <f t="shared" si="3"/>
        <v>28803132</v>
      </c>
      <c r="R52" s="91">
        <v>28803132</v>
      </c>
    </row>
    <row r="53" spans="1:18">
      <c r="A53" s="145" t="s">
        <v>224</v>
      </c>
      <c r="B53" s="137" t="s">
        <v>225</v>
      </c>
      <c r="C53" s="135">
        <v>18078627</v>
      </c>
      <c r="D53" s="135"/>
      <c r="E53" s="31"/>
      <c r="F53" s="135">
        <f t="shared" si="0"/>
        <v>18078627</v>
      </c>
      <c r="G53" s="135">
        <v>22162144</v>
      </c>
      <c r="H53" s="135"/>
      <c r="I53" s="31"/>
      <c r="J53" s="136">
        <f t="shared" si="1"/>
        <v>22162144</v>
      </c>
      <c r="K53" s="135">
        <v>164471205</v>
      </c>
      <c r="L53" s="135"/>
      <c r="M53" s="31"/>
      <c r="N53" s="136">
        <f t="shared" si="2"/>
        <v>164471205</v>
      </c>
      <c r="O53" s="91">
        <v>164471205</v>
      </c>
      <c r="Q53" s="175">
        <f t="shared" si="3"/>
        <v>164471205</v>
      </c>
      <c r="R53" s="91">
        <v>164471205</v>
      </c>
    </row>
    <row r="54" spans="1:18" s="2" customFormat="1">
      <c r="A54" s="110" t="s">
        <v>226</v>
      </c>
      <c r="B54" s="142" t="s">
        <v>227</v>
      </c>
      <c r="C54" s="139">
        <f>SUM(C50:C53)</f>
        <v>167850209</v>
      </c>
      <c r="D54" s="139"/>
      <c r="E54" s="31"/>
      <c r="F54" s="139">
        <f t="shared" ref="F54:F78" si="4">SUM(C54+E54)</f>
        <v>167850209</v>
      </c>
      <c r="G54" s="139">
        <f>SUM(G50:G53)</f>
        <v>174996275</v>
      </c>
      <c r="H54" s="139"/>
      <c r="I54" s="31"/>
      <c r="J54" s="136">
        <f t="shared" si="1"/>
        <v>174996275</v>
      </c>
      <c r="K54" s="139">
        <f>SUM(K50:K53)</f>
        <v>324603846</v>
      </c>
      <c r="L54" s="139"/>
      <c r="M54" s="31"/>
      <c r="N54" s="136">
        <f t="shared" si="2"/>
        <v>324603846</v>
      </c>
      <c r="O54" s="84">
        <v>324603846</v>
      </c>
      <c r="Q54" s="175">
        <f t="shared" si="3"/>
        <v>324603846</v>
      </c>
      <c r="R54" s="84">
        <v>324603846</v>
      </c>
    </row>
    <row r="55" spans="1:18" s="148" customFormat="1" ht="18">
      <c r="A55" s="42" t="s">
        <v>101</v>
      </c>
      <c r="B55" s="146"/>
      <c r="C55" s="139">
        <f>SUM(C23+C24+C47+C49+C54)</f>
        <v>379354129</v>
      </c>
      <c r="D55" s="139"/>
      <c r="E55" s="44">
        <f>SUM(E23+E24+E47+E49+E54)</f>
        <v>52088129</v>
      </c>
      <c r="F55" s="139">
        <f t="shared" si="4"/>
        <v>431442258</v>
      </c>
      <c r="G55" s="147">
        <f>SUM(G23+G24+G47+G49+G54)</f>
        <v>391101125</v>
      </c>
      <c r="H55" s="139"/>
      <c r="I55" s="44">
        <f>SUM(I23+I24+I47+I49+I54)</f>
        <v>52088129</v>
      </c>
      <c r="J55" s="140">
        <f t="shared" si="1"/>
        <v>443189254</v>
      </c>
      <c r="K55" s="169">
        <f>SUM(K23+K24+K47+K49+K54)</f>
        <v>495465305</v>
      </c>
      <c r="L55" s="170">
        <f>SUM(L23+L24+L47+L49+L54)</f>
        <v>52088129</v>
      </c>
      <c r="M55" s="171">
        <f>SUM(M23+M24+M47+M49+M54)</f>
        <v>54196303</v>
      </c>
      <c r="N55" s="136">
        <f t="shared" si="2"/>
        <v>601749737</v>
      </c>
      <c r="O55" s="85">
        <v>601749737</v>
      </c>
      <c r="Q55" s="175">
        <f t="shared" si="3"/>
        <v>549661608</v>
      </c>
      <c r="R55" s="85">
        <v>549661608</v>
      </c>
    </row>
    <row r="56" spans="1:18">
      <c r="A56" s="149" t="s">
        <v>228</v>
      </c>
      <c r="B56" s="137" t="s">
        <v>229</v>
      </c>
      <c r="C56" s="135"/>
      <c r="D56" s="135"/>
      <c r="E56" s="30"/>
      <c r="F56" s="135">
        <f t="shared" si="4"/>
        <v>0</v>
      </c>
      <c r="G56" s="135"/>
      <c r="H56" s="135"/>
      <c r="I56" s="30"/>
      <c r="J56" s="136">
        <f t="shared" si="1"/>
        <v>0</v>
      </c>
      <c r="K56" s="135"/>
      <c r="L56" s="135"/>
      <c r="M56" s="30"/>
      <c r="N56" s="136">
        <f t="shared" si="2"/>
        <v>0</v>
      </c>
      <c r="Q56" s="175">
        <f t="shared" si="3"/>
        <v>0</v>
      </c>
    </row>
    <row r="57" spans="1:18">
      <c r="A57" s="149" t="s">
        <v>230</v>
      </c>
      <c r="B57" s="137" t="s">
        <v>231</v>
      </c>
      <c r="C57" s="135">
        <v>271476903</v>
      </c>
      <c r="D57" s="135"/>
      <c r="E57" s="30"/>
      <c r="F57" s="135">
        <f t="shared" si="4"/>
        <v>271476903</v>
      </c>
      <c r="G57" s="135">
        <v>265802413</v>
      </c>
      <c r="H57" s="135"/>
      <c r="I57" s="30"/>
      <c r="J57" s="136">
        <f t="shared" si="1"/>
        <v>265802413</v>
      </c>
      <c r="K57" s="135">
        <v>217452413</v>
      </c>
      <c r="L57" s="135"/>
      <c r="M57" s="30"/>
      <c r="N57" s="136">
        <f t="shared" si="2"/>
        <v>217452413</v>
      </c>
      <c r="O57" s="91">
        <v>217452413</v>
      </c>
      <c r="Q57" s="175">
        <f t="shared" si="3"/>
        <v>217452413</v>
      </c>
      <c r="R57" s="91">
        <v>217452413</v>
      </c>
    </row>
    <row r="58" spans="1:18">
      <c r="A58" s="149" t="s">
        <v>232</v>
      </c>
      <c r="B58" s="137" t="s">
        <v>233</v>
      </c>
      <c r="C58" s="135">
        <v>1500000</v>
      </c>
      <c r="D58" s="135"/>
      <c r="E58" s="30"/>
      <c r="F58" s="135">
        <f t="shared" si="4"/>
        <v>1500000</v>
      </c>
      <c r="G58" s="135">
        <v>1500000</v>
      </c>
      <c r="H58" s="135"/>
      <c r="I58" s="30"/>
      <c r="J58" s="136">
        <f t="shared" si="1"/>
        <v>1500000</v>
      </c>
      <c r="K58" s="135">
        <v>1500000</v>
      </c>
      <c r="L58" s="135"/>
      <c r="M58" s="30"/>
      <c r="N58" s="136">
        <f t="shared" si="2"/>
        <v>1500000</v>
      </c>
      <c r="O58" s="91">
        <v>1500000</v>
      </c>
      <c r="Q58" s="175">
        <f t="shared" si="3"/>
        <v>1500000</v>
      </c>
      <c r="R58" s="91">
        <v>1500000</v>
      </c>
    </row>
    <row r="59" spans="1:18">
      <c r="A59" s="149" t="s">
        <v>234</v>
      </c>
      <c r="B59" s="137" t="s">
        <v>235</v>
      </c>
      <c r="C59" s="135">
        <v>14814665</v>
      </c>
      <c r="D59" s="135"/>
      <c r="E59" s="30"/>
      <c r="F59" s="135">
        <f t="shared" si="4"/>
        <v>14814665</v>
      </c>
      <c r="G59" s="135">
        <v>14814665</v>
      </c>
      <c r="H59" s="135"/>
      <c r="I59" s="30"/>
      <c r="J59" s="136">
        <f t="shared" si="1"/>
        <v>14814665</v>
      </c>
      <c r="K59" s="135">
        <v>16389467</v>
      </c>
      <c r="L59" s="135"/>
      <c r="M59" s="30"/>
      <c r="N59" s="136">
        <f t="shared" si="2"/>
        <v>16389467</v>
      </c>
      <c r="O59" s="91">
        <v>16389467</v>
      </c>
      <c r="Q59" s="175">
        <f t="shared" si="3"/>
        <v>16389467</v>
      </c>
      <c r="R59" s="91">
        <v>16389467</v>
      </c>
    </row>
    <row r="60" spans="1:18">
      <c r="A60" s="41" t="s">
        <v>236</v>
      </c>
      <c r="B60" s="137" t="s">
        <v>237</v>
      </c>
      <c r="C60" s="135"/>
      <c r="D60" s="135"/>
      <c r="E60" s="30"/>
      <c r="F60" s="135">
        <f t="shared" si="4"/>
        <v>0</v>
      </c>
      <c r="G60" s="135"/>
      <c r="H60" s="135"/>
      <c r="I60" s="30"/>
      <c r="J60" s="136">
        <f t="shared" si="1"/>
        <v>0</v>
      </c>
      <c r="K60" s="135"/>
      <c r="L60" s="135"/>
      <c r="M60" s="30"/>
      <c r="N60" s="136">
        <f t="shared" si="2"/>
        <v>0</v>
      </c>
      <c r="Q60" s="175">
        <f t="shared" si="3"/>
        <v>0</v>
      </c>
    </row>
    <row r="61" spans="1:18">
      <c r="A61" s="41" t="s">
        <v>238</v>
      </c>
      <c r="B61" s="137" t="s">
        <v>239</v>
      </c>
      <c r="C61" s="135"/>
      <c r="D61" s="135"/>
      <c r="E61" s="30"/>
      <c r="F61" s="135">
        <f t="shared" si="4"/>
        <v>0</v>
      </c>
      <c r="G61" s="135"/>
      <c r="H61" s="135"/>
      <c r="I61" s="30"/>
      <c r="J61" s="136">
        <f t="shared" si="1"/>
        <v>0</v>
      </c>
      <c r="K61" s="135"/>
      <c r="L61" s="135"/>
      <c r="M61" s="30"/>
      <c r="N61" s="136">
        <f t="shared" si="2"/>
        <v>0</v>
      </c>
      <c r="Q61" s="175">
        <f t="shared" si="3"/>
        <v>0</v>
      </c>
    </row>
    <row r="62" spans="1:18">
      <c r="A62" s="41" t="s">
        <v>240</v>
      </c>
      <c r="B62" s="137" t="s">
        <v>241</v>
      </c>
      <c r="C62" s="135">
        <v>76884181</v>
      </c>
      <c r="D62" s="135"/>
      <c r="E62" s="30"/>
      <c r="F62" s="135">
        <f t="shared" si="4"/>
        <v>76884181</v>
      </c>
      <c r="G62" s="135">
        <v>76884181</v>
      </c>
      <c r="H62" s="135"/>
      <c r="I62" s="30"/>
      <c r="J62" s="136">
        <f t="shared" si="1"/>
        <v>76884181</v>
      </c>
      <c r="K62" s="135">
        <v>66309378</v>
      </c>
      <c r="L62" s="135"/>
      <c r="M62" s="30"/>
      <c r="N62" s="136">
        <f t="shared" si="2"/>
        <v>66309378</v>
      </c>
      <c r="O62" s="91">
        <v>66309378</v>
      </c>
      <c r="Q62" s="175">
        <f t="shared" si="3"/>
        <v>66309378</v>
      </c>
      <c r="R62" s="91">
        <v>66309378</v>
      </c>
    </row>
    <row r="63" spans="1:18" s="2" customFormat="1">
      <c r="A63" s="104" t="s">
        <v>242</v>
      </c>
      <c r="B63" s="142" t="s">
        <v>243</v>
      </c>
      <c r="C63" s="139">
        <f>SUM(C56:C62)</f>
        <v>364675749</v>
      </c>
      <c r="D63" s="139"/>
      <c r="E63" s="31"/>
      <c r="F63" s="139">
        <f t="shared" si="4"/>
        <v>364675749</v>
      </c>
      <c r="G63" s="139">
        <v>359001259</v>
      </c>
      <c r="H63" s="139"/>
      <c r="I63" s="31"/>
      <c r="J63" s="141">
        <f t="shared" si="1"/>
        <v>359001259</v>
      </c>
      <c r="K63" s="139">
        <f>SUM(K56:K62)</f>
        <v>301651258</v>
      </c>
      <c r="L63" s="139"/>
      <c r="M63" s="31"/>
      <c r="N63" s="136">
        <f t="shared" si="2"/>
        <v>301651258</v>
      </c>
      <c r="O63" s="84">
        <v>301651258</v>
      </c>
      <c r="Q63" s="175">
        <f t="shared" si="3"/>
        <v>301651258</v>
      </c>
      <c r="R63" s="84">
        <v>301651258</v>
      </c>
    </row>
    <row r="64" spans="1:18">
      <c r="A64" s="109" t="s">
        <v>244</v>
      </c>
      <c r="B64" s="137" t="s">
        <v>245</v>
      </c>
      <c r="C64" s="135">
        <v>29000000</v>
      </c>
      <c r="D64" s="135"/>
      <c r="E64" s="30"/>
      <c r="F64" s="135">
        <f t="shared" si="4"/>
        <v>29000000</v>
      </c>
      <c r="G64" s="135">
        <v>29000000</v>
      </c>
      <c r="H64" s="135"/>
      <c r="I64" s="30"/>
      <c r="J64" s="136">
        <f t="shared" si="1"/>
        <v>29000000</v>
      </c>
      <c r="K64" s="135">
        <v>29000000</v>
      </c>
      <c r="L64" s="135"/>
      <c r="M64" s="30"/>
      <c r="N64" s="136">
        <f t="shared" si="2"/>
        <v>29000000</v>
      </c>
      <c r="O64" s="91">
        <v>29000000</v>
      </c>
      <c r="Q64" s="175">
        <f t="shared" si="3"/>
        <v>29000000</v>
      </c>
      <c r="R64" s="91">
        <v>29000000</v>
      </c>
    </row>
    <row r="65" spans="1:18">
      <c r="A65" s="109" t="s">
        <v>246</v>
      </c>
      <c r="B65" s="137" t="s">
        <v>247</v>
      </c>
      <c r="C65" s="135"/>
      <c r="D65" s="135"/>
      <c r="E65" s="30"/>
      <c r="F65" s="135">
        <f t="shared" si="4"/>
        <v>0</v>
      </c>
      <c r="G65" s="135"/>
      <c r="H65" s="135"/>
      <c r="I65" s="30"/>
      <c r="J65" s="136">
        <f t="shared" si="1"/>
        <v>0</v>
      </c>
      <c r="K65" s="135"/>
      <c r="L65" s="135"/>
      <c r="M65" s="30"/>
      <c r="N65" s="136">
        <f t="shared" si="2"/>
        <v>0</v>
      </c>
      <c r="Q65" s="175">
        <f t="shared" si="3"/>
        <v>0</v>
      </c>
    </row>
    <row r="66" spans="1:18">
      <c r="A66" s="109" t="s">
        <v>248</v>
      </c>
      <c r="B66" s="137" t="s">
        <v>249</v>
      </c>
      <c r="C66" s="135"/>
      <c r="D66" s="135"/>
      <c r="E66" s="30"/>
      <c r="F66" s="135">
        <f t="shared" si="4"/>
        <v>0</v>
      </c>
      <c r="G66" s="135"/>
      <c r="H66" s="135"/>
      <c r="I66" s="30"/>
      <c r="J66" s="136">
        <f t="shared" si="1"/>
        <v>0</v>
      </c>
      <c r="K66" s="135"/>
      <c r="L66" s="135"/>
      <c r="M66" s="30"/>
      <c r="N66" s="136">
        <f t="shared" si="2"/>
        <v>0</v>
      </c>
      <c r="Q66" s="175">
        <f t="shared" si="3"/>
        <v>0</v>
      </c>
    </row>
    <row r="67" spans="1:18">
      <c r="A67" s="109" t="s">
        <v>250</v>
      </c>
      <c r="B67" s="137" t="s">
        <v>251</v>
      </c>
      <c r="C67" s="135">
        <v>7830000</v>
      </c>
      <c r="D67" s="135"/>
      <c r="E67" s="30"/>
      <c r="F67" s="135">
        <f t="shared" si="4"/>
        <v>7830000</v>
      </c>
      <c r="G67" s="135">
        <v>7830000</v>
      </c>
      <c r="H67" s="135"/>
      <c r="I67" s="30"/>
      <c r="J67" s="136">
        <f t="shared" si="1"/>
        <v>7830000</v>
      </c>
      <c r="K67" s="135">
        <v>7830000</v>
      </c>
      <c r="L67" s="135"/>
      <c r="M67" s="30"/>
      <c r="N67" s="136">
        <f t="shared" si="2"/>
        <v>7830000</v>
      </c>
      <c r="O67" s="91">
        <v>7830000</v>
      </c>
      <c r="Q67" s="175">
        <f t="shared" si="3"/>
        <v>7830000</v>
      </c>
      <c r="R67" s="91">
        <v>7830000</v>
      </c>
    </row>
    <row r="68" spans="1:18" s="2" customFormat="1">
      <c r="A68" s="110" t="s">
        <v>252</v>
      </c>
      <c r="B68" s="142" t="s">
        <v>253</v>
      </c>
      <c r="C68" s="139">
        <f>SUM(C64:C67)</f>
        <v>36830000</v>
      </c>
      <c r="D68" s="139"/>
      <c r="E68" s="31"/>
      <c r="F68" s="139">
        <f t="shared" si="4"/>
        <v>36830000</v>
      </c>
      <c r="G68" s="139">
        <f>SUM(G64:G67)</f>
        <v>36830000</v>
      </c>
      <c r="H68" s="139"/>
      <c r="I68" s="31"/>
      <c r="J68" s="141">
        <f t="shared" si="1"/>
        <v>36830000</v>
      </c>
      <c r="K68" s="139">
        <f>SUM(K64:K67)</f>
        <v>36830000</v>
      </c>
      <c r="L68" s="139"/>
      <c r="M68" s="31"/>
      <c r="N68" s="136">
        <f t="shared" si="2"/>
        <v>36830000</v>
      </c>
      <c r="O68" s="84">
        <v>36830000</v>
      </c>
      <c r="Q68" s="175">
        <f t="shared" si="3"/>
        <v>36830000</v>
      </c>
      <c r="R68" s="84">
        <v>36830000</v>
      </c>
    </row>
    <row r="69" spans="1:18">
      <c r="A69" s="150" t="s">
        <v>254</v>
      </c>
      <c r="B69" s="151" t="s">
        <v>255</v>
      </c>
      <c r="C69" s="135"/>
      <c r="D69" s="135"/>
      <c r="E69" s="30"/>
      <c r="F69" s="135"/>
      <c r="G69" s="135">
        <v>1500000</v>
      </c>
      <c r="H69" s="135"/>
      <c r="I69" s="30"/>
      <c r="J69" s="136">
        <f t="shared" si="1"/>
        <v>1500000</v>
      </c>
      <c r="K69" s="135">
        <v>1500000</v>
      </c>
      <c r="L69" s="135"/>
      <c r="M69" s="30"/>
      <c r="N69" s="136">
        <f t="shared" si="2"/>
        <v>1500000</v>
      </c>
      <c r="O69" s="91">
        <v>1500000</v>
      </c>
      <c r="Q69" s="175">
        <f t="shared" si="3"/>
        <v>1500000</v>
      </c>
      <c r="R69" s="91">
        <v>1500000</v>
      </c>
    </row>
    <row r="70" spans="1:18">
      <c r="A70" s="109" t="s">
        <v>256</v>
      </c>
      <c r="B70" s="137" t="s">
        <v>257</v>
      </c>
      <c r="C70" s="135">
        <v>3000000</v>
      </c>
      <c r="D70" s="135"/>
      <c r="E70" s="30"/>
      <c r="F70" s="135">
        <f t="shared" si="4"/>
        <v>3000000</v>
      </c>
      <c r="G70" s="135">
        <v>3000000</v>
      </c>
      <c r="H70" s="135"/>
      <c r="I70" s="30"/>
      <c r="J70" s="136">
        <f t="shared" si="1"/>
        <v>3000000</v>
      </c>
      <c r="K70" s="135">
        <v>3000000</v>
      </c>
      <c r="L70" s="135"/>
      <c r="M70" s="30"/>
      <c r="N70" s="136">
        <f t="shared" si="2"/>
        <v>3000000</v>
      </c>
      <c r="O70" s="91">
        <v>3000000</v>
      </c>
      <c r="Q70" s="175">
        <f t="shared" si="3"/>
        <v>3000000</v>
      </c>
      <c r="R70" s="91">
        <v>3000000</v>
      </c>
    </row>
    <row r="71" spans="1:18" s="2" customFormat="1">
      <c r="A71" s="110" t="s">
        <v>258</v>
      </c>
      <c r="B71" s="142" t="s">
        <v>259</v>
      </c>
      <c r="C71" s="139">
        <f>SUM(C70)</f>
        <v>3000000</v>
      </c>
      <c r="D71" s="139"/>
      <c r="E71" s="31"/>
      <c r="F71" s="139">
        <f t="shared" si="4"/>
        <v>3000000</v>
      </c>
      <c r="G71" s="139">
        <f>SUM(G69:G70)</f>
        <v>4500000</v>
      </c>
      <c r="H71" s="139"/>
      <c r="I71" s="31"/>
      <c r="J71" s="141">
        <f t="shared" si="1"/>
        <v>4500000</v>
      </c>
      <c r="K71" s="139">
        <f>SUM(K69:K70)</f>
        <v>4500000</v>
      </c>
      <c r="L71" s="139"/>
      <c r="M71" s="31"/>
      <c r="N71" s="136">
        <f t="shared" si="2"/>
        <v>4500000</v>
      </c>
      <c r="O71" s="84">
        <v>4500000</v>
      </c>
      <c r="Q71" s="175">
        <f t="shared" si="3"/>
        <v>4500000</v>
      </c>
      <c r="R71" s="84">
        <v>4500000</v>
      </c>
    </row>
    <row r="72" spans="1:18" s="148" customFormat="1" ht="15.75">
      <c r="A72" s="42" t="s">
        <v>102</v>
      </c>
      <c r="B72" s="146"/>
      <c r="C72" s="139">
        <f>SUM(C63+C68+C71)</f>
        <v>404505749</v>
      </c>
      <c r="D72" s="139"/>
      <c r="E72" s="45">
        <v>0</v>
      </c>
      <c r="F72" s="139">
        <f t="shared" si="4"/>
        <v>404505749</v>
      </c>
      <c r="G72" s="139">
        <f>SUM(G63+G68+G71)</f>
        <v>400331259</v>
      </c>
      <c r="H72" s="139"/>
      <c r="I72" s="45"/>
      <c r="J72" s="141">
        <f t="shared" si="1"/>
        <v>400331259</v>
      </c>
      <c r="K72" s="139">
        <f>SUM(K71,K68,K63)</f>
        <v>342981258</v>
      </c>
      <c r="L72" s="139"/>
      <c r="M72" s="45"/>
      <c r="N72" s="136">
        <f t="shared" si="2"/>
        <v>342981258</v>
      </c>
      <c r="O72" s="85">
        <v>342981258</v>
      </c>
      <c r="Q72" s="175">
        <f t="shared" si="3"/>
        <v>342981258</v>
      </c>
      <c r="R72" s="85">
        <v>342981258</v>
      </c>
    </row>
    <row r="73" spans="1:18" s="148" customFormat="1" ht="15.75">
      <c r="A73" s="48" t="s">
        <v>103</v>
      </c>
      <c r="B73" s="152" t="s">
        <v>104</v>
      </c>
      <c r="C73" s="139">
        <f>SUM(C55+C72)</f>
        <v>783859878</v>
      </c>
      <c r="D73" s="139"/>
      <c r="E73" s="45">
        <f>SUM(E55+E72)</f>
        <v>52088129</v>
      </c>
      <c r="F73" s="139">
        <f t="shared" si="4"/>
        <v>835948007</v>
      </c>
      <c r="G73" s="139">
        <f>SUM(G55+G72)</f>
        <v>791432384</v>
      </c>
      <c r="H73" s="139"/>
      <c r="I73" s="45"/>
      <c r="J73" s="141">
        <f t="shared" si="1"/>
        <v>791432384</v>
      </c>
      <c r="K73" s="139">
        <f>SUM(K55+K72)</f>
        <v>838446563</v>
      </c>
      <c r="L73" s="139"/>
      <c r="M73" s="45"/>
      <c r="N73" s="136">
        <f t="shared" si="2"/>
        <v>838446563</v>
      </c>
      <c r="O73" s="85">
        <v>838446563</v>
      </c>
      <c r="Q73" s="175">
        <f t="shared" si="3"/>
        <v>838446563</v>
      </c>
      <c r="R73" s="85">
        <v>838446563</v>
      </c>
    </row>
    <row r="74" spans="1:18" s="156" customFormat="1">
      <c r="A74" s="153" t="s">
        <v>260</v>
      </c>
      <c r="B74" s="154" t="s">
        <v>261</v>
      </c>
      <c r="C74" s="136"/>
      <c r="D74" s="136"/>
      <c r="E74" s="155"/>
      <c r="F74" s="136"/>
      <c r="G74" s="136">
        <v>240000</v>
      </c>
      <c r="H74" s="136"/>
      <c r="I74" s="155"/>
      <c r="J74" s="136">
        <f t="shared" si="1"/>
        <v>240000</v>
      </c>
      <c r="K74" s="136">
        <v>240000</v>
      </c>
      <c r="L74" s="136"/>
      <c r="M74" s="155"/>
      <c r="N74" s="136">
        <f t="shared" si="2"/>
        <v>240000</v>
      </c>
      <c r="O74" s="172">
        <v>240000</v>
      </c>
      <c r="Q74" s="175">
        <f t="shared" si="3"/>
        <v>240000</v>
      </c>
      <c r="R74" s="172">
        <v>240000</v>
      </c>
    </row>
    <row r="75" spans="1:18">
      <c r="A75" s="157" t="s">
        <v>262</v>
      </c>
      <c r="B75" s="34" t="s">
        <v>263</v>
      </c>
      <c r="C75" s="135">
        <v>6371126</v>
      </c>
      <c r="D75" s="135"/>
      <c r="E75" s="158"/>
      <c r="F75" s="135">
        <f t="shared" si="4"/>
        <v>6371126</v>
      </c>
      <c r="G75" s="135">
        <v>6371126</v>
      </c>
      <c r="H75" s="135"/>
      <c r="I75" s="158"/>
      <c r="J75" s="136">
        <f t="shared" si="1"/>
        <v>6371126</v>
      </c>
      <c r="K75" s="135">
        <v>6371126</v>
      </c>
      <c r="L75" s="135"/>
      <c r="M75" s="158"/>
      <c r="N75" s="136">
        <f t="shared" si="2"/>
        <v>6371126</v>
      </c>
      <c r="O75" s="91">
        <v>6371126</v>
      </c>
      <c r="Q75" s="175">
        <f t="shared" si="3"/>
        <v>6371126</v>
      </c>
      <c r="R75" s="91">
        <v>6371126</v>
      </c>
    </row>
    <row r="76" spans="1:18" s="2" customFormat="1">
      <c r="A76" s="159" t="s">
        <v>264</v>
      </c>
      <c r="B76" s="40" t="s">
        <v>265</v>
      </c>
      <c r="C76" s="139">
        <f>SUM(C75)</f>
        <v>6371126</v>
      </c>
      <c r="D76" s="139"/>
      <c r="E76" s="160"/>
      <c r="F76" s="139">
        <f t="shared" si="4"/>
        <v>6371126</v>
      </c>
      <c r="G76" s="139">
        <f>SUM(G74:G75)</f>
        <v>6611126</v>
      </c>
      <c r="H76" s="139"/>
      <c r="I76" s="160"/>
      <c r="J76" s="141">
        <f t="shared" ref="J76:J78" si="5">SUM(G76:I76)</f>
        <v>6611126</v>
      </c>
      <c r="K76" s="139">
        <f>SUM(K74:K75)</f>
        <v>6611126</v>
      </c>
      <c r="L76" s="139"/>
      <c r="M76" s="160"/>
      <c r="N76" s="136">
        <f t="shared" ref="N76:N78" si="6">SUM(K76:M76)</f>
        <v>6611126</v>
      </c>
      <c r="O76" s="84">
        <v>6611126</v>
      </c>
      <c r="Q76" s="175">
        <f t="shared" ref="Q76:Q78" si="7">SUM(K76+M76)</f>
        <v>6611126</v>
      </c>
      <c r="R76" s="84">
        <v>6611126</v>
      </c>
    </row>
    <row r="77" spans="1:18" s="148" customFormat="1" ht="15.75">
      <c r="A77" s="119" t="s">
        <v>266</v>
      </c>
      <c r="B77" s="120" t="s">
        <v>267</v>
      </c>
      <c r="C77" s="139">
        <f>SUM(C76)</f>
        <v>6371126</v>
      </c>
      <c r="D77" s="139"/>
      <c r="E77" s="161"/>
      <c r="F77" s="139">
        <f t="shared" si="4"/>
        <v>6371126</v>
      </c>
      <c r="G77" s="139">
        <f>SUM(G76)</f>
        <v>6611126</v>
      </c>
      <c r="H77" s="139"/>
      <c r="I77" s="161"/>
      <c r="J77" s="141">
        <f t="shared" si="5"/>
        <v>6611126</v>
      </c>
      <c r="K77" s="139">
        <f>SUM(K76)</f>
        <v>6611126</v>
      </c>
      <c r="L77" s="139"/>
      <c r="M77" s="161"/>
      <c r="N77" s="136">
        <f t="shared" si="6"/>
        <v>6611126</v>
      </c>
      <c r="O77" s="85">
        <v>6611126</v>
      </c>
      <c r="Q77" s="175">
        <f t="shared" si="7"/>
        <v>6611126</v>
      </c>
      <c r="R77" s="85">
        <v>6611126</v>
      </c>
    </row>
    <row r="78" spans="1:18" s="148" customFormat="1" ht="15.75">
      <c r="A78" s="50" t="s">
        <v>15</v>
      </c>
      <c r="B78" s="50"/>
      <c r="C78" s="139">
        <f>SUM(C73+C77)</f>
        <v>790231004</v>
      </c>
      <c r="D78" s="139"/>
      <c r="E78" s="162">
        <f>SUM(E73+E77)</f>
        <v>52088129</v>
      </c>
      <c r="F78" s="139">
        <f t="shared" si="4"/>
        <v>842319133</v>
      </c>
      <c r="G78" s="139">
        <f>SUM(G73+G77)</f>
        <v>798043510</v>
      </c>
      <c r="H78" s="139"/>
      <c r="I78" s="162">
        <f>SUM(I55+I72)</f>
        <v>52088129</v>
      </c>
      <c r="J78" s="141">
        <f t="shared" si="5"/>
        <v>850131639</v>
      </c>
      <c r="K78" s="139">
        <f>SUM(K73+K77)</f>
        <v>845057689</v>
      </c>
      <c r="L78" s="139">
        <f>SUM(L55)</f>
        <v>52088129</v>
      </c>
      <c r="M78" s="162">
        <f>SUM(M55+M72+M77)</f>
        <v>54196303</v>
      </c>
      <c r="N78" s="136">
        <f t="shared" si="6"/>
        <v>951342121</v>
      </c>
      <c r="O78" s="85">
        <v>651342121</v>
      </c>
      <c r="Q78" s="175">
        <f t="shared" si="7"/>
        <v>899253992</v>
      </c>
      <c r="R78" s="85">
        <v>899253992</v>
      </c>
    </row>
    <row r="79" spans="1:18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8">
      <c r="A80" s="454"/>
      <c r="B80" s="482"/>
      <c r="C80" s="482"/>
      <c r="D80" s="482"/>
      <c r="E80" s="482"/>
      <c r="F80" s="482"/>
      <c r="G80" s="13"/>
      <c r="H80" s="13"/>
      <c r="I80" s="13"/>
      <c r="J80" s="13"/>
      <c r="K80" s="13"/>
      <c r="L80" s="13"/>
    </row>
    <row r="81" spans="1:1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54"/>
      <c r="B82" s="5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58"/>
      <c r="B83" s="16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58"/>
      <c r="B84" s="16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58"/>
      <c r="B85" s="16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61"/>
      <c r="B86" s="164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58"/>
      <c r="B87" s="16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58"/>
      <c r="B88" s="16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58"/>
      <c r="B89" s="16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61"/>
      <c r="B90" s="164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65"/>
      <c r="B91" s="16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65"/>
      <c r="B92" s="16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65"/>
      <c r="B93" s="16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65"/>
      <c r="B94" s="16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65"/>
      <c r="B95" s="16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65"/>
      <c r="B96" s="16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65"/>
      <c r="B97" s="16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65"/>
      <c r="B98" s="16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66"/>
      <c r="B99" s="164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61"/>
      <c r="B100" s="16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5.75">
      <c r="A101" s="67"/>
      <c r="B101" s="165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58"/>
      <c r="B102" s="16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58"/>
      <c r="B103" s="16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61"/>
      <c r="B104" s="164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65"/>
      <c r="B105" s="16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65"/>
      <c r="B106" s="16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>
      <c r="A107" s="65"/>
      <c r="B107" s="16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>
      <c r="A108" s="65"/>
      <c r="B108" s="16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>
      <c r="A109" s="65"/>
      <c r="B109" s="16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>
      <c r="A110" s="166"/>
      <c r="B110" s="167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>
      <c r="A111" s="65"/>
      <c r="B111" s="16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>
      <c r="A112" s="58"/>
      <c r="B112" s="16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>
      <c r="A113" s="65"/>
      <c r="B113" s="16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>
      <c r="A114" s="70"/>
      <c r="B114" s="167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5.75">
      <c r="A115" s="67"/>
      <c r="B115" s="165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5.75">
      <c r="A116" s="72"/>
      <c r="B116" s="168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5.75">
      <c r="A117" s="74"/>
      <c r="B117" s="168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5.75">
      <c r="A118" s="74"/>
      <c r="B118" s="168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>
      <c r="A119" s="70"/>
      <c r="B119" s="166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>
      <c r="A120" s="76"/>
      <c r="B120" s="166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>
      <c r="A121" s="58"/>
      <c r="B121" s="58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>
      <c r="A122" s="58"/>
      <c r="B122" s="58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>
      <c r="A123" s="58"/>
      <c r="B123" s="58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>
      <c r="A124" s="65"/>
      <c r="B124" s="16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>
      <c r="A125" s="66"/>
      <c r="B125" s="164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>
      <c r="A126" s="78"/>
      <c r="B126" s="58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>
      <c r="A127" s="78"/>
      <c r="B127" s="58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>
      <c r="A128" s="78"/>
      <c r="B128" s="58"/>
    </row>
    <row r="129" spans="1:2">
      <c r="A129" s="78"/>
      <c r="B129" s="58"/>
    </row>
    <row r="130" spans="1:2">
      <c r="A130" s="65"/>
      <c r="B130" s="58"/>
    </row>
    <row r="131" spans="1:2">
      <c r="A131" s="70"/>
      <c r="B131" s="166"/>
    </row>
    <row r="132" spans="1:2">
      <c r="A132" s="70"/>
      <c r="B132" s="166"/>
    </row>
    <row r="133" spans="1:2">
      <c r="A133" s="65"/>
      <c r="B133" s="58"/>
    </row>
    <row r="134" spans="1:2">
      <c r="A134" s="66"/>
      <c r="B134" s="61"/>
    </row>
    <row r="135" spans="1:2" ht="15.75">
      <c r="A135" s="74"/>
      <c r="B135" s="74"/>
    </row>
  </sheetData>
  <mergeCells count="10">
    <mergeCell ref="A80:F80"/>
    <mergeCell ref="K9:N9"/>
    <mergeCell ref="A3:N3"/>
    <mergeCell ref="A4:N4"/>
    <mergeCell ref="A1:N1"/>
    <mergeCell ref="A2:J2"/>
    <mergeCell ref="A9:A10"/>
    <mergeCell ref="B9:B10"/>
    <mergeCell ref="C9:F9"/>
    <mergeCell ref="G9:J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F53" sqref="F53"/>
    </sheetView>
  </sheetViews>
  <sheetFormatPr defaultRowHeight="15"/>
  <cols>
    <col min="1" max="1" width="66.5703125" style="23" customWidth="1"/>
    <col min="2" max="2" width="9.140625" style="23" customWidth="1"/>
    <col min="3" max="3" width="16.5703125" style="23" bestFit="1" customWidth="1"/>
    <col min="4" max="4" width="8.7109375" style="23" bestFit="1" customWidth="1"/>
    <col min="5" max="5" width="14" style="23" bestFit="1" customWidth="1"/>
    <col min="6" max="7" width="16.5703125" style="23" bestFit="1" customWidth="1"/>
    <col min="8" max="8" width="8.7109375" style="23" bestFit="1" customWidth="1"/>
    <col min="9" max="9" width="14" style="23" bestFit="1" customWidth="1"/>
    <col min="10" max="10" width="16.5703125" style="23" bestFit="1" customWidth="1"/>
    <col min="11" max="11" width="13" style="23" bestFit="1" customWidth="1"/>
    <col min="12" max="12" width="9.140625" style="23"/>
    <col min="13" max="13" width="10.7109375" style="23" customWidth="1"/>
    <col min="14" max="14" width="13" style="23" bestFit="1" customWidth="1"/>
    <col min="15" max="254" width="9.140625" style="23"/>
    <col min="255" max="255" width="92.5703125" style="23" customWidth="1"/>
    <col min="256" max="256" width="9.140625" style="23"/>
    <col min="257" max="257" width="15.28515625" style="23" customWidth="1"/>
    <col min="258" max="258" width="14.140625" style="23" customWidth="1"/>
    <col min="259" max="259" width="14" style="23" customWidth="1"/>
    <col min="260" max="260" width="15.7109375" style="23" customWidth="1"/>
    <col min="261" max="261" width="9.140625" style="23"/>
    <col min="262" max="262" width="15.7109375" style="23" customWidth="1"/>
    <col min="263" max="263" width="9.140625" style="23"/>
    <col min="264" max="264" width="13.5703125" style="23" bestFit="1" customWidth="1"/>
    <col min="265" max="510" width="9.140625" style="23"/>
    <col min="511" max="511" width="92.5703125" style="23" customWidth="1"/>
    <col min="512" max="512" width="9.140625" style="23"/>
    <col min="513" max="513" width="15.28515625" style="23" customWidth="1"/>
    <col min="514" max="514" width="14.140625" style="23" customWidth="1"/>
    <col min="515" max="515" width="14" style="23" customWidth="1"/>
    <col min="516" max="516" width="15.7109375" style="23" customWidth="1"/>
    <col min="517" max="517" width="9.140625" style="23"/>
    <col min="518" max="518" width="15.7109375" style="23" customWidth="1"/>
    <col min="519" max="519" width="9.140625" style="23"/>
    <col min="520" max="520" width="13.5703125" style="23" bestFit="1" customWidth="1"/>
    <col min="521" max="766" width="9.140625" style="23"/>
    <col min="767" max="767" width="92.5703125" style="23" customWidth="1"/>
    <col min="768" max="768" width="9.140625" style="23"/>
    <col min="769" max="769" width="15.28515625" style="23" customWidth="1"/>
    <col min="770" max="770" width="14.140625" style="23" customWidth="1"/>
    <col min="771" max="771" width="14" style="23" customWidth="1"/>
    <col min="772" max="772" width="15.7109375" style="23" customWidth="1"/>
    <col min="773" max="773" width="9.140625" style="23"/>
    <col min="774" max="774" width="15.7109375" style="23" customWidth="1"/>
    <col min="775" max="775" width="9.140625" style="23"/>
    <col min="776" max="776" width="13.5703125" style="23" bestFit="1" customWidth="1"/>
    <col min="777" max="1022" width="9.140625" style="23"/>
    <col min="1023" max="1023" width="92.5703125" style="23" customWidth="1"/>
    <col min="1024" max="1024" width="9.140625" style="23"/>
    <col min="1025" max="1025" width="15.28515625" style="23" customWidth="1"/>
    <col min="1026" max="1026" width="14.140625" style="23" customWidth="1"/>
    <col min="1027" max="1027" width="14" style="23" customWidth="1"/>
    <col min="1028" max="1028" width="15.7109375" style="23" customWidth="1"/>
    <col min="1029" max="1029" width="9.140625" style="23"/>
    <col min="1030" max="1030" width="15.7109375" style="23" customWidth="1"/>
    <col min="1031" max="1031" width="9.140625" style="23"/>
    <col min="1032" max="1032" width="13.5703125" style="23" bestFit="1" customWidth="1"/>
    <col min="1033" max="1278" width="9.140625" style="23"/>
    <col min="1279" max="1279" width="92.5703125" style="23" customWidth="1"/>
    <col min="1280" max="1280" width="9.140625" style="23"/>
    <col min="1281" max="1281" width="15.28515625" style="23" customWidth="1"/>
    <col min="1282" max="1282" width="14.140625" style="23" customWidth="1"/>
    <col min="1283" max="1283" width="14" style="23" customWidth="1"/>
    <col min="1284" max="1284" width="15.7109375" style="23" customWidth="1"/>
    <col min="1285" max="1285" width="9.140625" style="23"/>
    <col min="1286" max="1286" width="15.7109375" style="23" customWidth="1"/>
    <col min="1287" max="1287" width="9.140625" style="23"/>
    <col min="1288" max="1288" width="13.5703125" style="23" bestFit="1" customWidth="1"/>
    <col min="1289" max="1534" width="9.140625" style="23"/>
    <col min="1535" max="1535" width="92.5703125" style="23" customWidth="1"/>
    <col min="1536" max="1536" width="9.140625" style="23"/>
    <col min="1537" max="1537" width="15.28515625" style="23" customWidth="1"/>
    <col min="1538" max="1538" width="14.140625" style="23" customWidth="1"/>
    <col min="1539" max="1539" width="14" style="23" customWidth="1"/>
    <col min="1540" max="1540" width="15.7109375" style="23" customWidth="1"/>
    <col min="1541" max="1541" width="9.140625" style="23"/>
    <col min="1542" max="1542" width="15.7109375" style="23" customWidth="1"/>
    <col min="1543" max="1543" width="9.140625" style="23"/>
    <col min="1544" max="1544" width="13.5703125" style="23" bestFit="1" customWidth="1"/>
    <col min="1545" max="1790" width="9.140625" style="23"/>
    <col min="1791" max="1791" width="92.5703125" style="23" customWidth="1"/>
    <col min="1792" max="1792" width="9.140625" style="23"/>
    <col min="1793" max="1793" width="15.28515625" style="23" customWidth="1"/>
    <col min="1794" max="1794" width="14.140625" style="23" customWidth="1"/>
    <col min="1795" max="1795" width="14" style="23" customWidth="1"/>
    <col min="1796" max="1796" width="15.7109375" style="23" customWidth="1"/>
    <col min="1797" max="1797" width="9.140625" style="23"/>
    <col min="1798" max="1798" width="15.7109375" style="23" customWidth="1"/>
    <col min="1799" max="1799" width="9.140625" style="23"/>
    <col min="1800" max="1800" width="13.5703125" style="23" bestFit="1" customWidth="1"/>
    <col min="1801" max="2046" width="9.140625" style="23"/>
    <col min="2047" max="2047" width="92.5703125" style="23" customWidth="1"/>
    <col min="2048" max="2048" width="9.140625" style="23"/>
    <col min="2049" max="2049" width="15.28515625" style="23" customWidth="1"/>
    <col min="2050" max="2050" width="14.140625" style="23" customWidth="1"/>
    <col min="2051" max="2051" width="14" style="23" customWidth="1"/>
    <col min="2052" max="2052" width="15.7109375" style="23" customWidth="1"/>
    <col min="2053" max="2053" width="9.140625" style="23"/>
    <col min="2054" max="2054" width="15.7109375" style="23" customWidth="1"/>
    <col min="2055" max="2055" width="9.140625" style="23"/>
    <col min="2056" max="2056" width="13.5703125" style="23" bestFit="1" customWidth="1"/>
    <col min="2057" max="2302" width="9.140625" style="23"/>
    <col min="2303" max="2303" width="92.5703125" style="23" customWidth="1"/>
    <col min="2304" max="2304" width="9.140625" style="23"/>
    <col min="2305" max="2305" width="15.28515625" style="23" customWidth="1"/>
    <col min="2306" max="2306" width="14.140625" style="23" customWidth="1"/>
    <col min="2307" max="2307" width="14" style="23" customWidth="1"/>
    <col min="2308" max="2308" width="15.7109375" style="23" customWidth="1"/>
    <col min="2309" max="2309" width="9.140625" style="23"/>
    <col min="2310" max="2310" width="15.7109375" style="23" customWidth="1"/>
    <col min="2311" max="2311" width="9.140625" style="23"/>
    <col min="2312" max="2312" width="13.5703125" style="23" bestFit="1" customWidth="1"/>
    <col min="2313" max="2558" width="9.140625" style="23"/>
    <col min="2559" max="2559" width="92.5703125" style="23" customWidth="1"/>
    <col min="2560" max="2560" width="9.140625" style="23"/>
    <col min="2561" max="2561" width="15.28515625" style="23" customWidth="1"/>
    <col min="2562" max="2562" width="14.140625" style="23" customWidth="1"/>
    <col min="2563" max="2563" width="14" style="23" customWidth="1"/>
    <col min="2564" max="2564" width="15.7109375" style="23" customWidth="1"/>
    <col min="2565" max="2565" width="9.140625" style="23"/>
    <col min="2566" max="2566" width="15.7109375" style="23" customWidth="1"/>
    <col min="2567" max="2567" width="9.140625" style="23"/>
    <col min="2568" max="2568" width="13.5703125" style="23" bestFit="1" customWidth="1"/>
    <col min="2569" max="2814" width="9.140625" style="23"/>
    <col min="2815" max="2815" width="92.5703125" style="23" customWidth="1"/>
    <col min="2816" max="2816" width="9.140625" style="23"/>
    <col min="2817" max="2817" width="15.28515625" style="23" customWidth="1"/>
    <col min="2818" max="2818" width="14.140625" style="23" customWidth="1"/>
    <col min="2819" max="2819" width="14" style="23" customWidth="1"/>
    <col min="2820" max="2820" width="15.7109375" style="23" customWidth="1"/>
    <col min="2821" max="2821" width="9.140625" style="23"/>
    <col min="2822" max="2822" width="15.7109375" style="23" customWidth="1"/>
    <col min="2823" max="2823" width="9.140625" style="23"/>
    <col min="2824" max="2824" width="13.5703125" style="23" bestFit="1" customWidth="1"/>
    <col min="2825" max="3070" width="9.140625" style="23"/>
    <col min="3071" max="3071" width="92.5703125" style="23" customWidth="1"/>
    <col min="3072" max="3072" width="9.140625" style="23"/>
    <col min="3073" max="3073" width="15.28515625" style="23" customWidth="1"/>
    <col min="3074" max="3074" width="14.140625" style="23" customWidth="1"/>
    <col min="3075" max="3075" width="14" style="23" customWidth="1"/>
    <col min="3076" max="3076" width="15.7109375" style="23" customWidth="1"/>
    <col min="3077" max="3077" width="9.140625" style="23"/>
    <col min="3078" max="3078" width="15.7109375" style="23" customWidth="1"/>
    <col min="3079" max="3079" width="9.140625" style="23"/>
    <col min="3080" max="3080" width="13.5703125" style="23" bestFit="1" customWidth="1"/>
    <col min="3081" max="3326" width="9.140625" style="23"/>
    <col min="3327" max="3327" width="92.5703125" style="23" customWidth="1"/>
    <col min="3328" max="3328" width="9.140625" style="23"/>
    <col min="3329" max="3329" width="15.28515625" style="23" customWidth="1"/>
    <col min="3330" max="3330" width="14.140625" style="23" customWidth="1"/>
    <col min="3331" max="3331" width="14" style="23" customWidth="1"/>
    <col min="3332" max="3332" width="15.7109375" style="23" customWidth="1"/>
    <col min="3333" max="3333" width="9.140625" style="23"/>
    <col min="3334" max="3334" width="15.7109375" style="23" customWidth="1"/>
    <col min="3335" max="3335" width="9.140625" style="23"/>
    <col min="3336" max="3336" width="13.5703125" style="23" bestFit="1" customWidth="1"/>
    <col min="3337" max="3582" width="9.140625" style="23"/>
    <col min="3583" max="3583" width="92.5703125" style="23" customWidth="1"/>
    <col min="3584" max="3584" width="9.140625" style="23"/>
    <col min="3585" max="3585" width="15.28515625" style="23" customWidth="1"/>
    <col min="3586" max="3586" width="14.140625" style="23" customWidth="1"/>
    <col min="3587" max="3587" width="14" style="23" customWidth="1"/>
    <col min="3588" max="3588" width="15.7109375" style="23" customWidth="1"/>
    <col min="3589" max="3589" width="9.140625" style="23"/>
    <col min="3590" max="3590" width="15.7109375" style="23" customWidth="1"/>
    <col min="3591" max="3591" width="9.140625" style="23"/>
    <col min="3592" max="3592" width="13.5703125" style="23" bestFit="1" customWidth="1"/>
    <col min="3593" max="3838" width="9.140625" style="23"/>
    <col min="3839" max="3839" width="92.5703125" style="23" customWidth="1"/>
    <col min="3840" max="3840" width="9.140625" style="23"/>
    <col min="3841" max="3841" width="15.28515625" style="23" customWidth="1"/>
    <col min="3842" max="3842" width="14.140625" style="23" customWidth="1"/>
    <col min="3843" max="3843" width="14" style="23" customWidth="1"/>
    <col min="3844" max="3844" width="15.7109375" style="23" customWidth="1"/>
    <col min="3845" max="3845" width="9.140625" style="23"/>
    <col min="3846" max="3846" width="15.7109375" style="23" customWidth="1"/>
    <col min="3847" max="3847" width="9.140625" style="23"/>
    <col min="3848" max="3848" width="13.5703125" style="23" bestFit="1" customWidth="1"/>
    <col min="3849" max="4094" width="9.140625" style="23"/>
    <col min="4095" max="4095" width="92.5703125" style="23" customWidth="1"/>
    <col min="4096" max="4096" width="9.140625" style="23"/>
    <col min="4097" max="4097" width="15.28515625" style="23" customWidth="1"/>
    <col min="4098" max="4098" width="14.140625" style="23" customWidth="1"/>
    <col min="4099" max="4099" width="14" style="23" customWidth="1"/>
    <col min="4100" max="4100" width="15.7109375" style="23" customWidth="1"/>
    <col min="4101" max="4101" width="9.140625" style="23"/>
    <col min="4102" max="4102" width="15.7109375" style="23" customWidth="1"/>
    <col min="4103" max="4103" width="9.140625" style="23"/>
    <col min="4104" max="4104" width="13.5703125" style="23" bestFit="1" customWidth="1"/>
    <col min="4105" max="4350" width="9.140625" style="23"/>
    <col min="4351" max="4351" width="92.5703125" style="23" customWidth="1"/>
    <col min="4352" max="4352" width="9.140625" style="23"/>
    <col min="4353" max="4353" width="15.28515625" style="23" customWidth="1"/>
    <col min="4354" max="4354" width="14.140625" style="23" customWidth="1"/>
    <col min="4355" max="4355" width="14" style="23" customWidth="1"/>
    <col min="4356" max="4356" width="15.7109375" style="23" customWidth="1"/>
    <col min="4357" max="4357" width="9.140625" style="23"/>
    <col min="4358" max="4358" width="15.7109375" style="23" customWidth="1"/>
    <col min="4359" max="4359" width="9.140625" style="23"/>
    <col min="4360" max="4360" width="13.5703125" style="23" bestFit="1" customWidth="1"/>
    <col min="4361" max="4606" width="9.140625" style="23"/>
    <col min="4607" max="4607" width="92.5703125" style="23" customWidth="1"/>
    <col min="4608" max="4608" width="9.140625" style="23"/>
    <col min="4609" max="4609" width="15.28515625" style="23" customWidth="1"/>
    <col min="4610" max="4610" width="14.140625" style="23" customWidth="1"/>
    <col min="4611" max="4611" width="14" style="23" customWidth="1"/>
    <col min="4612" max="4612" width="15.7109375" style="23" customWidth="1"/>
    <col min="4613" max="4613" width="9.140625" style="23"/>
    <col min="4614" max="4614" width="15.7109375" style="23" customWidth="1"/>
    <col min="4615" max="4615" width="9.140625" style="23"/>
    <col min="4616" max="4616" width="13.5703125" style="23" bestFit="1" customWidth="1"/>
    <col min="4617" max="4862" width="9.140625" style="23"/>
    <col min="4863" max="4863" width="92.5703125" style="23" customWidth="1"/>
    <col min="4864" max="4864" width="9.140625" style="23"/>
    <col min="4865" max="4865" width="15.28515625" style="23" customWidth="1"/>
    <col min="4866" max="4866" width="14.140625" style="23" customWidth="1"/>
    <col min="4867" max="4867" width="14" style="23" customWidth="1"/>
    <col min="4868" max="4868" width="15.7109375" style="23" customWidth="1"/>
    <col min="4869" max="4869" width="9.140625" style="23"/>
    <col min="4870" max="4870" width="15.7109375" style="23" customWidth="1"/>
    <col min="4871" max="4871" width="9.140625" style="23"/>
    <col min="4872" max="4872" width="13.5703125" style="23" bestFit="1" customWidth="1"/>
    <col min="4873" max="5118" width="9.140625" style="23"/>
    <col min="5119" max="5119" width="92.5703125" style="23" customWidth="1"/>
    <col min="5120" max="5120" width="9.140625" style="23"/>
    <col min="5121" max="5121" width="15.28515625" style="23" customWidth="1"/>
    <col min="5122" max="5122" width="14.140625" style="23" customWidth="1"/>
    <col min="5123" max="5123" width="14" style="23" customWidth="1"/>
    <col min="5124" max="5124" width="15.7109375" style="23" customWidth="1"/>
    <col min="5125" max="5125" width="9.140625" style="23"/>
    <col min="5126" max="5126" width="15.7109375" style="23" customWidth="1"/>
    <col min="5127" max="5127" width="9.140625" style="23"/>
    <col min="5128" max="5128" width="13.5703125" style="23" bestFit="1" customWidth="1"/>
    <col min="5129" max="5374" width="9.140625" style="23"/>
    <col min="5375" max="5375" width="92.5703125" style="23" customWidth="1"/>
    <col min="5376" max="5376" width="9.140625" style="23"/>
    <col min="5377" max="5377" width="15.28515625" style="23" customWidth="1"/>
    <col min="5378" max="5378" width="14.140625" style="23" customWidth="1"/>
    <col min="5379" max="5379" width="14" style="23" customWidth="1"/>
    <col min="5380" max="5380" width="15.7109375" style="23" customWidth="1"/>
    <col min="5381" max="5381" width="9.140625" style="23"/>
    <col min="5382" max="5382" width="15.7109375" style="23" customWidth="1"/>
    <col min="5383" max="5383" width="9.140625" style="23"/>
    <col min="5384" max="5384" width="13.5703125" style="23" bestFit="1" customWidth="1"/>
    <col min="5385" max="5630" width="9.140625" style="23"/>
    <col min="5631" max="5631" width="92.5703125" style="23" customWidth="1"/>
    <col min="5632" max="5632" width="9.140625" style="23"/>
    <col min="5633" max="5633" width="15.28515625" style="23" customWidth="1"/>
    <col min="5634" max="5634" width="14.140625" style="23" customWidth="1"/>
    <col min="5635" max="5635" width="14" style="23" customWidth="1"/>
    <col min="5636" max="5636" width="15.7109375" style="23" customWidth="1"/>
    <col min="5637" max="5637" width="9.140625" style="23"/>
    <col min="5638" max="5638" width="15.7109375" style="23" customWidth="1"/>
    <col min="5639" max="5639" width="9.140625" style="23"/>
    <col min="5640" max="5640" width="13.5703125" style="23" bestFit="1" customWidth="1"/>
    <col min="5641" max="5886" width="9.140625" style="23"/>
    <col min="5887" max="5887" width="92.5703125" style="23" customWidth="1"/>
    <col min="5888" max="5888" width="9.140625" style="23"/>
    <col min="5889" max="5889" width="15.28515625" style="23" customWidth="1"/>
    <col min="5890" max="5890" width="14.140625" style="23" customWidth="1"/>
    <col min="5891" max="5891" width="14" style="23" customWidth="1"/>
    <col min="5892" max="5892" width="15.7109375" style="23" customWidth="1"/>
    <col min="5893" max="5893" width="9.140625" style="23"/>
    <col min="5894" max="5894" width="15.7109375" style="23" customWidth="1"/>
    <col min="5895" max="5895" width="9.140625" style="23"/>
    <col min="5896" max="5896" width="13.5703125" style="23" bestFit="1" customWidth="1"/>
    <col min="5897" max="6142" width="9.140625" style="23"/>
    <col min="6143" max="6143" width="92.5703125" style="23" customWidth="1"/>
    <col min="6144" max="6144" width="9.140625" style="23"/>
    <col min="6145" max="6145" width="15.28515625" style="23" customWidth="1"/>
    <col min="6146" max="6146" width="14.140625" style="23" customWidth="1"/>
    <col min="6147" max="6147" width="14" style="23" customWidth="1"/>
    <col min="6148" max="6148" width="15.7109375" style="23" customWidth="1"/>
    <col min="6149" max="6149" width="9.140625" style="23"/>
    <col min="6150" max="6150" width="15.7109375" style="23" customWidth="1"/>
    <col min="6151" max="6151" width="9.140625" style="23"/>
    <col min="6152" max="6152" width="13.5703125" style="23" bestFit="1" customWidth="1"/>
    <col min="6153" max="6398" width="9.140625" style="23"/>
    <col min="6399" max="6399" width="92.5703125" style="23" customWidth="1"/>
    <col min="6400" max="6400" width="9.140625" style="23"/>
    <col min="6401" max="6401" width="15.28515625" style="23" customWidth="1"/>
    <col min="6402" max="6402" width="14.140625" style="23" customWidth="1"/>
    <col min="6403" max="6403" width="14" style="23" customWidth="1"/>
    <col min="6404" max="6404" width="15.7109375" style="23" customWidth="1"/>
    <col min="6405" max="6405" width="9.140625" style="23"/>
    <col min="6406" max="6406" width="15.7109375" style="23" customWidth="1"/>
    <col min="6407" max="6407" width="9.140625" style="23"/>
    <col min="6408" max="6408" width="13.5703125" style="23" bestFit="1" customWidth="1"/>
    <col min="6409" max="6654" width="9.140625" style="23"/>
    <col min="6655" max="6655" width="92.5703125" style="23" customWidth="1"/>
    <col min="6656" max="6656" width="9.140625" style="23"/>
    <col min="6657" max="6657" width="15.28515625" style="23" customWidth="1"/>
    <col min="6658" max="6658" width="14.140625" style="23" customWidth="1"/>
    <col min="6659" max="6659" width="14" style="23" customWidth="1"/>
    <col min="6660" max="6660" width="15.7109375" style="23" customWidth="1"/>
    <col min="6661" max="6661" width="9.140625" style="23"/>
    <col min="6662" max="6662" width="15.7109375" style="23" customWidth="1"/>
    <col min="6663" max="6663" width="9.140625" style="23"/>
    <col min="6664" max="6664" width="13.5703125" style="23" bestFit="1" customWidth="1"/>
    <col min="6665" max="6910" width="9.140625" style="23"/>
    <col min="6911" max="6911" width="92.5703125" style="23" customWidth="1"/>
    <col min="6912" max="6912" width="9.140625" style="23"/>
    <col min="6913" max="6913" width="15.28515625" style="23" customWidth="1"/>
    <col min="6914" max="6914" width="14.140625" style="23" customWidth="1"/>
    <col min="6915" max="6915" width="14" style="23" customWidth="1"/>
    <col min="6916" max="6916" width="15.7109375" style="23" customWidth="1"/>
    <col min="6917" max="6917" width="9.140625" style="23"/>
    <col min="6918" max="6918" width="15.7109375" style="23" customWidth="1"/>
    <col min="6919" max="6919" width="9.140625" style="23"/>
    <col min="6920" max="6920" width="13.5703125" style="23" bestFit="1" customWidth="1"/>
    <col min="6921" max="7166" width="9.140625" style="23"/>
    <col min="7167" max="7167" width="92.5703125" style="23" customWidth="1"/>
    <col min="7168" max="7168" width="9.140625" style="23"/>
    <col min="7169" max="7169" width="15.28515625" style="23" customWidth="1"/>
    <col min="7170" max="7170" width="14.140625" style="23" customWidth="1"/>
    <col min="7171" max="7171" width="14" style="23" customWidth="1"/>
    <col min="7172" max="7172" width="15.7109375" style="23" customWidth="1"/>
    <col min="7173" max="7173" width="9.140625" style="23"/>
    <col min="7174" max="7174" width="15.7109375" style="23" customWidth="1"/>
    <col min="7175" max="7175" width="9.140625" style="23"/>
    <col min="7176" max="7176" width="13.5703125" style="23" bestFit="1" customWidth="1"/>
    <col min="7177" max="7422" width="9.140625" style="23"/>
    <col min="7423" max="7423" width="92.5703125" style="23" customWidth="1"/>
    <col min="7424" max="7424" width="9.140625" style="23"/>
    <col min="7425" max="7425" width="15.28515625" style="23" customWidth="1"/>
    <col min="7426" max="7426" width="14.140625" style="23" customWidth="1"/>
    <col min="7427" max="7427" width="14" style="23" customWidth="1"/>
    <col min="7428" max="7428" width="15.7109375" style="23" customWidth="1"/>
    <col min="7429" max="7429" width="9.140625" style="23"/>
    <col min="7430" max="7430" width="15.7109375" style="23" customWidth="1"/>
    <col min="7431" max="7431" width="9.140625" style="23"/>
    <col min="7432" max="7432" width="13.5703125" style="23" bestFit="1" customWidth="1"/>
    <col min="7433" max="7678" width="9.140625" style="23"/>
    <col min="7679" max="7679" width="92.5703125" style="23" customWidth="1"/>
    <col min="7680" max="7680" width="9.140625" style="23"/>
    <col min="7681" max="7681" width="15.28515625" style="23" customWidth="1"/>
    <col min="7682" max="7682" width="14.140625" style="23" customWidth="1"/>
    <col min="7683" max="7683" width="14" style="23" customWidth="1"/>
    <col min="7684" max="7684" width="15.7109375" style="23" customWidth="1"/>
    <col min="7685" max="7685" width="9.140625" style="23"/>
    <col min="7686" max="7686" width="15.7109375" style="23" customWidth="1"/>
    <col min="7687" max="7687" width="9.140625" style="23"/>
    <col min="7688" max="7688" width="13.5703125" style="23" bestFit="1" customWidth="1"/>
    <col min="7689" max="7934" width="9.140625" style="23"/>
    <col min="7935" max="7935" width="92.5703125" style="23" customWidth="1"/>
    <col min="7936" max="7936" width="9.140625" style="23"/>
    <col min="7937" max="7937" width="15.28515625" style="23" customWidth="1"/>
    <col min="7938" max="7938" width="14.140625" style="23" customWidth="1"/>
    <col min="7939" max="7939" width="14" style="23" customWidth="1"/>
    <col min="7940" max="7940" width="15.7109375" style="23" customWidth="1"/>
    <col min="7941" max="7941" width="9.140625" style="23"/>
    <col min="7942" max="7942" width="15.7109375" style="23" customWidth="1"/>
    <col min="7943" max="7943" width="9.140625" style="23"/>
    <col min="7944" max="7944" width="13.5703125" style="23" bestFit="1" customWidth="1"/>
    <col min="7945" max="8190" width="9.140625" style="23"/>
    <col min="8191" max="8191" width="92.5703125" style="23" customWidth="1"/>
    <col min="8192" max="8192" width="9.140625" style="23"/>
    <col min="8193" max="8193" width="15.28515625" style="23" customWidth="1"/>
    <col min="8194" max="8194" width="14.140625" style="23" customWidth="1"/>
    <col min="8195" max="8195" width="14" style="23" customWidth="1"/>
    <col min="8196" max="8196" width="15.7109375" style="23" customWidth="1"/>
    <col min="8197" max="8197" width="9.140625" style="23"/>
    <col min="8198" max="8198" width="15.7109375" style="23" customWidth="1"/>
    <col min="8199" max="8199" width="9.140625" style="23"/>
    <col min="8200" max="8200" width="13.5703125" style="23" bestFit="1" customWidth="1"/>
    <col min="8201" max="8446" width="9.140625" style="23"/>
    <col min="8447" max="8447" width="92.5703125" style="23" customWidth="1"/>
    <col min="8448" max="8448" width="9.140625" style="23"/>
    <col min="8449" max="8449" width="15.28515625" style="23" customWidth="1"/>
    <col min="8450" max="8450" width="14.140625" style="23" customWidth="1"/>
    <col min="8451" max="8451" width="14" style="23" customWidth="1"/>
    <col min="8452" max="8452" width="15.7109375" style="23" customWidth="1"/>
    <col min="8453" max="8453" width="9.140625" style="23"/>
    <col min="8454" max="8454" width="15.7109375" style="23" customWidth="1"/>
    <col min="8455" max="8455" width="9.140625" style="23"/>
    <col min="8456" max="8456" width="13.5703125" style="23" bestFit="1" customWidth="1"/>
    <col min="8457" max="8702" width="9.140625" style="23"/>
    <col min="8703" max="8703" width="92.5703125" style="23" customWidth="1"/>
    <col min="8704" max="8704" width="9.140625" style="23"/>
    <col min="8705" max="8705" width="15.28515625" style="23" customWidth="1"/>
    <col min="8706" max="8706" width="14.140625" style="23" customWidth="1"/>
    <col min="8707" max="8707" width="14" style="23" customWidth="1"/>
    <col min="8708" max="8708" width="15.7109375" style="23" customWidth="1"/>
    <col min="8709" max="8709" width="9.140625" style="23"/>
    <col min="8710" max="8710" width="15.7109375" style="23" customWidth="1"/>
    <col min="8711" max="8711" width="9.140625" style="23"/>
    <col min="8712" max="8712" width="13.5703125" style="23" bestFit="1" customWidth="1"/>
    <col min="8713" max="8958" width="9.140625" style="23"/>
    <col min="8959" max="8959" width="92.5703125" style="23" customWidth="1"/>
    <col min="8960" max="8960" width="9.140625" style="23"/>
    <col min="8961" max="8961" width="15.28515625" style="23" customWidth="1"/>
    <col min="8962" max="8962" width="14.140625" style="23" customWidth="1"/>
    <col min="8963" max="8963" width="14" style="23" customWidth="1"/>
    <col min="8964" max="8964" width="15.7109375" style="23" customWidth="1"/>
    <col min="8965" max="8965" width="9.140625" style="23"/>
    <col min="8966" max="8966" width="15.7109375" style="23" customWidth="1"/>
    <col min="8967" max="8967" width="9.140625" style="23"/>
    <col min="8968" max="8968" width="13.5703125" style="23" bestFit="1" customWidth="1"/>
    <col min="8969" max="9214" width="9.140625" style="23"/>
    <col min="9215" max="9215" width="92.5703125" style="23" customWidth="1"/>
    <col min="9216" max="9216" width="9.140625" style="23"/>
    <col min="9217" max="9217" width="15.28515625" style="23" customWidth="1"/>
    <col min="9218" max="9218" width="14.140625" style="23" customWidth="1"/>
    <col min="9219" max="9219" width="14" style="23" customWidth="1"/>
    <col min="9220" max="9220" width="15.7109375" style="23" customWidth="1"/>
    <col min="9221" max="9221" width="9.140625" style="23"/>
    <col min="9222" max="9222" width="15.7109375" style="23" customWidth="1"/>
    <col min="9223" max="9223" width="9.140625" style="23"/>
    <col min="9224" max="9224" width="13.5703125" style="23" bestFit="1" customWidth="1"/>
    <col min="9225" max="9470" width="9.140625" style="23"/>
    <col min="9471" max="9471" width="92.5703125" style="23" customWidth="1"/>
    <col min="9472" max="9472" width="9.140625" style="23"/>
    <col min="9473" max="9473" width="15.28515625" style="23" customWidth="1"/>
    <col min="9474" max="9474" width="14.140625" style="23" customWidth="1"/>
    <col min="9475" max="9475" width="14" style="23" customWidth="1"/>
    <col min="9476" max="9476" width="15.7109375" style="23" customWidth="1"/>
    <col min="9477" max="9477" width="9.140625" style="23"/>
    <col min="9478" max="9478" width="15.7109375" style="23" customWidth="1"/>
    <col min="9479" max="9479" width="9.140625" style="23"/>
    <col min="9480" max="9480" width="13.5703125" style="23" bestFit="1" customWidth="1"/>
    <col min="9481" max="9726" width="9.140625" style="23"/>
    <col min="9727" max="9727" width="92.5703125" style="23" customWidth="1"/>
    <col min="9728" max="9728" width="9.140625" style="23"/>
    <col min="9729" max="9729" width="15.28515625" style="23" customWidth="1"/>
    <col min="9730" max="9730" width="14.140625" style="23" customWidth="1"/>
    <col min="9731" max="9731" width="14" style="23" customWidth="1"/>
    <col min="9732" max="9732" width="15.7109375" style="23" customWidth="1"/>
    <col min="9733" max="9733" width="9.140625" style="23"/>
    <col min="9734" max="9734" width="15.7109375" style="23" customWidth="1"/>
    <col min="9735" max="9735" width="9.140625" style="23"/>
    <col min="9736" max="9736" width="13.5703125" style="23" bestFit="1" customWidth="1"/>
    <col min="9737" max="9982" width="9.140625" style="23"/>
    <col min="9983" max="9983" width="92.5703125" style="23" customWidth="1"/>
    <col min="9984" max="9984" width="9.140625" style="23"/>
    <col min="9985" max="9985" width="15.28515625" style="23" customWidth="1"/>
    <col min="9986" max="9986" width="14.140625" style="23" customWidth="1"/>
    <col min="9987" max="9987" width="14" style="23" customWidth="1"/>
    <col min="9988" max="9988" width="15.7109375" style="23" customWidth="1"/>
    <col min="9989" max="9989" width="9.140625" style="23"/>
    <col min="9990" max="9990" width="15.7109375" style="23" customWidth="1"/>
    <col min="9991" max="9991" width="9.140625" style="23"/>
    <col min="9992" max="9992" width="13.5703125" style="23" bestFit="1" customWidth="1"/>
    <col min="9993" max="10238" width="9.140625" style="23"/>
    <col min="10239" max="10239" width="92.5703125" style="23" customWidth="1"/>
    <col min="10240" max="10240" width="9.140625" style="23"/>
    <col min="10241" max="10241" width="15.28515625" style="23" customWidth="1"/>
    <col min="10242" max="10242" width="14.140625" style="23" customWidth="1"/>
    <col min="10243" max="10243" width="14" style="23" customWidth="1"/>
    <col min="10244" max="10244" width="15.7109375" style="23" customWidth="1"/>
    <col min="10245" max="10245" width="9.140625" style="23"/>
    <col min="10246" max="10246" width="15.7109375" style="23" customWidth="1"/>
    <col min="10247" max="10247" width="9.140625" style="23"/>
    <col min="10248" max="10248" width="13.5703125" style="23" bestFit="1" customWidth="1"/>
    <col min="10249" max="10494" width="9.140625" style="23"/>
    <col min="10495" max="10495" width="92.5703125" style="23" customWidth="1"/>
    <col min="10496" max="10496" width="9.140625" style="23"/>
    <col min="10497" max="10497" width="15.28515625" style="23" customWidth="1"/>
    <col min="10498" max="10498" width="14.140625" style="23" customWidth="1"/>
    <col min="10499" max="10499" width="14" style="23" customWidth="1"/>
    <col min="10500" max="10500" width="15.7109375" style="23" customWidth="1"/>
    <col min="10501" max="10501" width="9.140625" style="23"/>
    <col min="10502" max="10502" width="15.7109375" style="23" customWidth="1"/>
    <col min="10503" max="10503" width="9.140625" style="23"/>
    <col min="10504" max="10504" width="13.5703125" style="23" bestFit="1" customWidth="1"/>
    <col min="10505" max="10750" width="9.140625" style="23"/>
    <col min="10751" max="10751" width="92.5703125" style="23" customWidth="1"/>
    <col min="10752" max="10752" width="9.140625" style="23"/>
    <col min="10753" max="10753" width="15.28515625" style="23" customWidth="1"/>
    <col min="10754" max="10754" width="14.140625" style="23" customWidth="1"/>
    <col min="10755" max="10755" width="14" style="23" customWidth="1"/>
    <col min="10756" max="10756" width="15.7109375" style="23" customWidth="1"/>
    <col min="10757" max="10757" width="9.140625" style="23"/>
    <col min="10758" max="10758" width="15.7109375" style="23" customWidth="1"/>
    <col min="10759" max="10759" width="9.140625" style="23"/>
    <col min="10760" max="10760" width="13.5703125" style="23" bestFit="1" customWidth="1"/>
    <col min="10761" max="11006" width="9.140625" style="23"/>
    <col min="11007" max="11007" width="92.5703125" style="23" customWidth="1"/>
    <col min="11008" max="11008" width="9.140625" style="23"/>
    <col min="11009" max="11009" width="15.28515625" style="23" customWidth="1"/>
    <col min="11010" max="11010" width="14.140625" style="23" customWidth="1"/>
    <col min="11011" max="11011" width="14" style="23" customWidth="1"/>
    <col min="11012" max="11012" width="15.7109375" style="23" customWidth="1"/>
    <col min="11013" max="11013" width="9.140625" style="23"/>
    <col min="11014" max="11014" width="15.7109375" style="23" customWidth="1"/>
    <col min="11015" max="11015" width="9.140625" style="23"/>
    <col min="11016" max="11016" width="13.5703125" style="23" bestFit="1" customWidth="1"/>
    <col min="11017" max="11262" width="9.140625" style="23"/>
    <col min="11263" max="11263" width="92.5703125" style="23" customWidth="1"/>
    <col min="11264" max="11264" width="9.140625" style="23"/>
    <col min="11265" max="11265" width="15.28515625" style="23" customWidth="1"/>
    <col min="11266" max="11266" width="14.140625" style="23" customWidth="1"/>
    <col min="11267" max="11267" width="14" style="23" customWidth="1"/>
    <col min="11268" max="11268" width="15.7109375" style="23" customWidth="1"/>
    <col min="11269" max="11269" width="9.140625" style="23"/>
    <col min="11270" max="11270" width="15.7109375" style="23" customWidth="1"/>
    <col min="11271" max="11271" width="9.140625" style="23"/>
    <col min="11272" max="11272" width="13.5703125" style="23" bestFit="1" customWidth="1"/>
    <col min="11273" max="11518" width="9.140625" style="23"/>
    <col min="11519" max="11519" width="92.5703125" style="23" customWidth="1"/>
    <col min="11520" max="11520" width="9.140625" style="23"/>
    <col min="11521" max="11521" width="15.28515625" style="23" customWidth="1"/>
    <col min="11522" max="11522" width="14.140625" style="23" customWidth="1"/>
    <col min="11523" max="11523" width="14" style="23" customWidth="1"/>
    <col min="11524" max="11524" width="15.7109375" style="23" customWidth="1"/>
    <col min="11525" max="11525" width="9.140625" style="23"/>
    <col min="11526" max="11526" width="15.7109375" style="23" customWidth="1"/>
    <col min="11527" max="11527" width="9.140625" style="23"/>
    <col min="11528" max="11528" width="13.5703125" style="23" bestFit="1" customWidth="1"/>
    <col min="11529" max="11774" width="9.140625" style="23"/>
    <col min="11775" max="11775" width="92.5703125" style="23" customWidth="1"/>
    <col min="11776" max="11776" width="9.140625" style="23"/>
    <col min="11777" max="11777" width="15.28515625" style="23" customWidth="1"/>
    <col min="11778" max="11778" width="14.140625" style="23" customWidth="1"/>
    <col min="11779" max="11779" width="14" style="23" customWidth="1"/>
    <col min="11780" max="11780" width="15.7109375" style="23" customWidth="1"/>
    <col min="11781" max="11781" width="9.140625" style="23"/>
    <col min="11782" max="11782" width="15.7109375" style="23" customWidth="1"/>
    <col min="11783" max="11783" width="9.140625" style="23"/>
    <col min="11784" max="11784" width="13.5703125" style="23" bestFit="1" customWidth="1"/>
    <col min="11785" max="12030" width="9.140625" style="23"/>
    <col min="12031" max="12031" width="92.5703125" style="23" customWidth="1"/>
    <col min="12032" max="12032" width="9.140625" style="23"/>
    <col min="12033" max="12033" width="15.28515625" style="23" customWidth="1"/>
    <col min="12034" max="12034" width="14.140625" style="23" customWidth="1"/>
    <col min="12035" max="12035" width="14" style="23" customWidth="1"/>
    <col min="12036" max="12036" width="15.7109375" style="23" customWidth="1"/>
    <col min="12037" max="12037" width="9.140625" style="23"/>
    <col min="12038" max="12038" width="15.7109375" style="23" customWidth="1"/>
    <col min="12039" max="12039" width="9.140625" style="23"/>
    <col min="12040" max="12040" width="13.5703125" style="23" bestFit="1" customWidth="1"/>
    <col min="12041" max="12286" width="9.140625" style="23"/>
    <col min="12287" max="12287" width="92.5703125" style="23" customWidth="1"/>
    <col min="12288" max="12288" width="9.140625" style="23"/>
    <col min="12289" max="12289" width="15.28515625" style="23" customWidth="1"/>
    <col min="12290" max="12290" width="14.140625" style="23" customWidth="1"/>
    <col min="12291" max="12291" width="14" style="23" customWidth="1"/>
    <col min="12292" max="12292" width="15.7109375" style="23" customWidth="1"/>
    <col min="12293" max="12293" width="9.140625" style="23"/>
    <col min="12294" max="12294" width="15.7109375" style="23" customWidth="1"/>
    <col min="12295" max="12295" width="9.140625" style="23"/>
    <col min="12296" max="12296" width="13.5703125" style="23" bestFit="1" customWidth="1"/>
    <col min="12297" max="12542" width="9.140625" style="23"/>
    <col min="12543" max="12543" width="92.5703125" style="23" customWidth="1"/>
    <col min="12544" max="12544" width="9.140625" style="23"/>
    <col min="12545" max="12545" width="15.28515625" style="23" customWidth="1"/>
    <col min="12546" max="12546" width="14.140625" style="23" customWidth="1"/>
    <col min="12547" max="12547" width="14" style="23" customWidth="1"/>
    <col min="12548" max="12548" width="15.7109375" style="23" customWidth="1"/>
    <col min="12549" max="12549" width="9.140625" style="23"/>
    <col min="12550" max="12550" width="15.7109375" style="23" customWidth="1"/>
    <col min="12551" max="12551" width="9.140625" style="23"/>
    <col min="12552" max="12552" width="13.5703125" style="23" bestFit="1" customWidth="1"/>
    <col min="12553" max="12798" width="9.140625" style="23"/>
    <col min="12799" max="12799" width="92.5703125" style="23" customWidth="1"/>
    <col min="12800" max="12800" width="9.140625" style="23"/>
    <col min="12801" max="12801" width="15.28515625" style="23" customWidth="1"/>
    <col min="12802" max="12802" width="14.140625" style="23" customWidth="1"/>
    <col min="12803" max="12803" width="14" style="23" customWidth="1"/>
    <col min="12804" max="12804" width="15.7109375" style="23" customWidth="1"/>
    <col min="12805" max="12805" width="9.140625" style="23"/>
    <col min="12806" max="12806" width="15.7109375" style="23" customWidth="1"/>
    <col min="12807" max="12807" width="9.140625" style="23"/>
    <col min="12808" max="12808" width="13.5703125" style="23" bestFit="1" customWidth="1"/>
    <col min="12809" max="13054" width="9.140625" style="23"/>
    <col min="13055" max="13055" width="92.5703125" style="23" customWidth="1"/>
    <col min="13056" max="13056" width="9.140625" style="23"/>
    <col min="13057" max="13057" width="15.28515625" style="23" customWidth="1"/>
    <col min="13058" max="13058" width="14.140625" style="23" customWidth="1"/>
    <col min="13059" max="13059" width="14" style="23" customWidth="1"/>
    <col min="13060" max="13060" width="15.7109375" style="23" customWidth="1"/>
    <col min="13061" max="13061" width="9.140625" style="23"/>
    <col min="13062" max="13062" width="15.7109375" style="23" customWidth="1"/>
    <col min="13063" max="13063" width="9.140625" style="23"/>
    <col min="13064" max="13064" width="13.5703125" style="23" bestFit="1" customWidth="1"/>
    <col min="13065" max="13310" width="9.140625" style="23"/>
    <col min="13311" max="13311" width="92.5703125" style="23" customWidth="1"/>
    <col min="13312" max="13312" width="9.140625" style="23"/>
    <col min="13313" max="13313" width="15.28515625" style="23" customWidth="1"/>
    <col min="13314" max="13314" width="14.140625" style="23" customWidth="1"/>
    <col min="13315" max="13315" width="14" style="23" customWidth="1"/>
    <col min="13316" max="13316" width="15.7109375" style="23" customWidth="1"/>
    <col min="13317" max="13317" width="9.140625" style="23"/>
    <col min="13318" max="13318" width="15.7109375" style="23" customWidth="1"/>
    <col min="13319" max="13319" width="9.140625" style="23"/>
    <col min="13320" max="13320" width="13.5703125" style="23" bestFit="1" customWidth="1"/>
    <col min="13321" max="13566" width="9.140625" style="23"/>
    <col min="13567" max="13567" width="92.5703125" style="23" customWidth="1"/>
    <col min="13568" max="13568" width="9.140625" style="23"/>
    <col min="13569" max="13569" width="15.28515625" style="23" customWidth="1"/>
    <col min="13570" max="13570" width="14.140625" style="23" customWidth="1"/>
    <col min="13571" max="13571" width="14" style="23" customWidth="1"/>
    <col min="13572" max="13572" width="15.7109375" style="23" customWidth="1"/>
    <col min="13573" max="13573" width="9.140625" style="23"/>
    <col min="13574" max="13574" width="15.7109375" style="23" customWidth="1"/>
    <col min="13575" max="13575" width="9.140625" style="23"/>
    <col min="13576" max="13576" width="13.5703125" style="23" bestFit="1" customWidth="1"/>
    <col min="13577" max="13822" width="9.140625" style="23"/>
    <col min="13823" max="13823" width="92.5703125" style="23" customWidth="1"/>
    <col min="13824" max="13824" width="9.140625" style="23"/>
    <col min="13825" max="13825" width="15.28515625" style="23" customWidth="1"/>
    <col min="13826" max="13826" width="14.140625" style="23" customWidth="1"/>
    <col min="13827" max="13827" width="14" style="23" customWidth="1"/>
    <col min="13828" max="13828" width="15.7109375" style="23" customWidth="1"/>
    <col min="13829" max="13829" width="9.140625" style="23"/>
    <col min="13830" max="13830" width="15.7109375" style="23" customWidth="1"/>
    <col min="13831" max="13831" width="9.140625" style="23"/>
    <col min="13832" max="13832" width="13.5703125" style="23" bestFit="1" customWidth="1"/>
    <col min="13833" max="14078" width="9.140625" style="23"/>
    <col min="14079" max="14079" width="92.5703125" style="23" customWidth="1"/>
    <col min="14080" max="14080" width="9.140625" style="23"/>
    <col min="14081" max="14081" width="15.28515625" style="23" customWidth="1"/>
    <col min="14082" max="14082" width="14.140625" style="23" customWidth="1"/>
    <col min="14083" max="14083" width="14" style="23" customWidth="1"/>
    <col min="14084" max="14084" width="15.7109375" style="23" customWidth="1"/>
    <col min="14085" max="14085" width="9.140625" style="23"/>
    <col min="14086" max="14086" width="15.7109375" style="23" customWidth="1"/>
    <col min="14087" max="14087" width="9.140625" style="23"/>
    <col min="14088" max="14088" width="13.5703125" style="23" bestFit="1" customWidth="1"/>
    <col min="14089" max="14334" width="9.140625" style="23"/>
    <col min="14335" max="14335" width="92.5703125" style="23" customWidth="1"/>
    <col min="14336" max="14336" width="9.140625" style="23"/>
    <col min="14337" max="14337" width="15.28515625" style="23" customWidth="1"/>
    <col min="14338" max="14338" width="14.140625" style="23" customWidth="1"/>
    <col min="14339" max="14339" width="14" style="23" customWidth="1"/>
    <col min="14340" max="14340" width="15.7109375" style="23" customWidth="1"/>
    <col min="14341" max="14341" width="9.140625" style="23"/>
    <col min="14342" max="14342" width="15.7109375" style="23" customWidth="1"/>
    <col min="14343" max="14343" width="9.140625" style="23"/>
    <col min="14344" max="14344" width="13.5703125" style="23" bestFit="1" customWidth="1"/>
    <col min="14345" max="14590" width="9.140625" style="23"/>
    <col min="14591" max="14591" width="92.5703125" style="23" customWidth="1"/>
    <col min="14592" max="14592" width="9.140625" style="23"/>
    <col min="14593" max="14593" width="15.28515625" style="23" customWidth="1"/>
    <col min="14594" max="14594" width="14.140625" style="23" customWidth="1"/>
    <col min="14595" max="14595" width="14" style="23" customWidth="1"/>
    <col min="14596" max="14596" width="15.7109375" style="23" customWidth="1"/>
    <col min="14597" max="14597" width="9.140625" style="23"/>
    <col min="14598" max="14598" width="15.7109375" style="23" customWidth="1"/>
    <col min="14599" max="14599" width="9.140625" style="23"/>
    <col min="14600" max="14600" width="13.5703125" style="23" bestFit="1" customWidth="1"/>
    <col min="14601" max="14846" width="9.140625" style="23"/>
    <col min="14847" max="14847" width="92.5703125" style="23" customWidth="1"/>
    <col min="14848" max="14848" width="9.140625" style="23"/>
    <col min="14849" max="14849" width="15.28515625" style="23" customWidth="1"/>
    <col min="14850" max="14850" width="14.140625" style="23" customWidth="1"/>
    <col min="14851" max="14851" width="14" style="23" customWidth="1"/>
    <col min="14852" max="14852" width="15.7109375" style="23" customWidth="1"/>
    <col min="14853" max="14853" width="9.140625" style="23"/>
    <col min="14854" max="14854" width="15.7109375" style="23" customWidth="1"/>
    <col min="14855" max="14855" width="9.140625" style="23"/>
    <col min="14856" max="14856" width="13.5703125" style="23" bestFit="1" customWidth="1"/>
    <col min="14857" max="15102" width="9.140625" style="23"/>
    <col min="15103" max="15103" width="92.5703125" style="23" customWidth="1"/>
    <col min="15104" max="15104" width="9.140625" style="23"/>
    <col min="15105" max="15105" width="15.28515625" style="23" customWidth="1"/>
    <col min="15106" max="15106" width="14.140625" style="23" customWidth="1"/>
    <col min="15107" max="15107" width="14" style="23" customWidth="1"/>
    <col min="15108" max="15108" width="15.7109375" style="23" customWidth="1"/>
    <col min="15109" max="15109" width="9.140625" style="23"/>
    <col min="15110" max="15110" width="15.7109375" style="23" customWidth="1"/>
    <col min="15111" max="15111" width="9.140625" style="23"/>
    <col min="15112" max="15112" width="13.5703125" style="23" bestFit="1" customWidth="1"/>
    <col min="15113" max="15358" width="9.140625" style="23"/>
    <col min="15359" max="15359" width="92.5703125" style="23" customWidth="1"/>
    <col min="15360" max="15360" width="9.140625" style="23"/>
    <col min="15361" max="15361" width="15.28515625" style="23" customWidth="1"/>
    <col min="15362" max="15362" width="14.140625" style="23" customWidth="1"/>
    <col min="15363" max="15363" width="14" style="23" customWidth="1"/>
    <col min="15364" max="15364" width="15.7109375" style="23" customWidth="1"/>
    <col min="15365" max="15365" width="9.140625" style="23"/>
    <col min="15366" max="15366" width="15.7109375" style="23" customWidth="1"/>
    <col min="15367" max="15367" width="9.140625" style="23"/>
    <col min="15368" max="15368" width="13.5703125" style="23" bestFit="1" customWidth="1"/>
    <col min="15369" max="15614" width="9.140625" style="23"/>
    <col min="15615" max="15615" width="92.5703125" style="23" customWidth="1"/>
    <col min="15616" max="15616" width="9.140625" style="23"/>
    <col min="15617" max="15617" width="15.28515625" style="23" customWidth="1"/>
    <col min="15618" max="15618" width="14.140625" style="23" customWidth="1"/>
    <col min="15619" max="15619" width="14" style="23" customWidth="1"/>
    <col min="15620" max="15620" width="15.7109375" style="23" customWidth="1"/>
    <col min="15621" max="15621" width="9.140625" style="23"/>
    <col min="15622" max="15622" width="15.7109375" style="23" customWidth="1"/>
    <col min="15623" max="15623" width="9.140625" style="23"/>
    <col min="15624" max="15624" width="13.5703125" style="23" bestFit="1" customWidth="1"/>
    <col min="15625" max="15870" width="9.140625" style="23"/>
    <col min="15871" max="15871" width="92.5703125" style="23" customWidth="1"/>
    <col min="15872" max="15872" width="9.140625" style="23"/>
    <col min="15873" max="15873" width="15.28515625" style="23" customWidth="1"/>
    <col min="15874" max="15874" width="14.140625" style="23" customWidth="1"/>
    <col min="15875" max="15875" width="14" style="23" customWidth="1"/>
    <col min="15876" max="15876" width="15.7109375" style="23" customWidth="1"/>
    <col min="15877" max="15877" width="9.140625" style="23"/>
    <col min="15878" max="15878" width="15.7109375" style="23" customWidth="1"/>
    <col min="15879" max="15879" width="9.140625" style="23"/>
    <col min="15880" max="15880" width="13.5703125" style="23" bestFit="1" customWidth="1"/>
    <col min="15881" max="16126" width="9.140625" style="23"/>
    <col min="16127" max="16127" width="92.5703125" style="23" customWidth="1"/>
    <col min="16128" max="16128" width="9.140625" style="23"/>
    <col min="16129" max="16129" width="15.28515625" style="23" customWidth="1"/>
    <col min="16130" max="16130" width="14.140625" style="23" customWidth="1"/>
    <col min="16131" max="16131" width="14" style="23" customWidth="1"/>
    <col min="16132" max="16132" width="15.7109375" style="23" customWidth="1"/>
    <col min="16133" max="16133" width="9.140625" style="23"/>
    <col min="16134" max="16134" width="15.7109375" style="23" customWidth="1"/>
    <col min="16135" max="16135" width="9.140625" style="23"/>
    <col min="16136" max="16136" width="13.5703125" style="23" bestFit="1" customWidth="1"/>
    <col min="16137" max="16384" width="9.140625" style="23"/>
  </cols>
  <sheetData>
    <row r="1" spans="1:14">
      <c r="A1" s="464" t="s">
        <v>581</v>
      </c>
      <c r="B1" s="464"/>
      <c r="C1" s="464"/>
      <c r="D1" s="464"/>
      <c r="E1" s="464"/>
      <c r="F1" s="464"/>
      <c r="G1" s="462"/>
      <c r="H1" s="462"/>
      <c r="I1" s="462"/>
      <c r="J1" s="462"/>
      <c r="K1" s="443"/>
      <c r="L1" s="443"/>
      <c r="M1" s="443"/>
      <c r="N1" s="443"/>
    </row>
    <row r="2" spans="1:14">
      <c r="A2" s="82"/>
      <c r="B2" s="82"/>
      <c r="C2" s="82"/>
      <c r="D2" s="82"/>
      <c r="E2" s="82"/>
      <c r="F2" s="82"/>
    </row>
    <row r="3" spans="1:14" ht="18.75">
      <c r="A3" s="461" t="s">
        <v>30</v>
      </c>
      <c r="B3" s="454"/>
      <c r="C3" s="454"/>
      <c r="D3" s="454"/>
      <c r="E3" s="454"/>
      <c r="F3" s="462"/>
      <c r="G3" s="462"/>
      <c r="H3" s="462"/>
      <c r="I3" s="462"/>
      <c r="J3" s="462"/>
      <c r="K3" s="443"/>
      <c r="L3" s="443"/>
      <c r="M3" s="443"/>
      <c r="N3" s="443"/>
    </row>
    <row r="4" spans="1:14" ht="19.5">
      <c r="A4" s="463" t="s">
        <v>110</v>
      </c>
      <c r="B4" s="454"/>
      <c r="C4" s="454"/>
      <c r="D4" s="454"/>
      <c r="E4" s="454"/>
      <c r="F4" s="462"/>
      <c r="G4" s="462"/>
      <c r="H4" s="462"/>
      <c r="I4" s="462"/>
      <c r="J4" s="462"/>
      <c r="K4" s="443"/>
      <c r="L4" s="443"/>
      <c r="M4" s="443"/>
      <c r="N4" s="443"/>
    </row>
    <row r="5" spans="1:14" ht="19.5">
      <c r="A5" s="177"/>
      <c r="B5" s="178"/>
      <c r="C5" s="178"/>
      <c r="D5" s="178"/>
      <c r="E5" s="178"/>
      <c r="F5" s="179"/>
    </row>
    <row r="6" spans="1:14" ht="19.5">
      <c r="A6" s="177"/>
      <c r="B6" s="178"/>
      <c r="C6" s="178"/>
      <c r="D6" s="178"/>
      <c r="E6" s="178"/>
      <c r="F6" s="179"/>
    </row>
    <row r="7" spans="1:14" ht="17.25" customHeight="1">
      <c r="A7" s="24" t="s">
        <v>271</v>
      </c>
    </row>
    <row r="8" spans="1:14" ht="17.25" customHeight="1">
      <c r="A8" s="468" t="s">
        <v>33</v>
      </c>
      <c r="B8" s="468" t="s">
        <v>112</v>
      </c>
      <c r="C8" s="486" t="s">
        <v>35</v>
      </c>
      <c r="D8" s="487"/>
      <c r="E8" s="487"/>
      <c r="F8" s="488"/>
      <c r="G8" s="486" t="s">
        <v>108</v>
      </c>
      <c r="H8" s="487"/>
      <c r="I8" s="487"/>
      <c r="J8" s="488"/>
      <c r="K8" s="486" t="s">
        <v>105</v>
      </c>
      <c r="L8" s="487"/>
      <c r="M8" s="487"/>
      <c r="N8" s="488"/>
    </row>
    <row r="9" spans="1:14" s="2" customFormat="1" ht="54" customHeight="1">
      <c r="A9" s="469"/>
      <c r="B9" s="469"/>
      <c r="C9" s="180" t="s">
        <v>272</v>
      </c>
      <c r="D9" s="180" t="s">
        <v>273</v>
      </c>
      <c r="E9" s="180" t="s">
        <v>274</v>
      </c>
      <c r="F9" s="181" t="s">
        <v>40</v>
      </c>
      <c r="G9" s="180" t="s">
        <v>272</v>
      </c>
      <c r="H9" s="180" t="s">
        <v>273</v>
      </c>
      <c r="I9" s="180" t="s">
        <v>274</v>
      </c>
      <c r="J9" s="181" t="s">
        <v>40</v>
      </c>
      <c r="K9" s="180" t="s">
        <v>272</v>
      </c>
      <c r="L9" s="180" t="s">
        <v>273</v>
      </c>
      <c r="M9" s="180" t="s">
        <v>274</v>
      </c>
      <c r="N9" s="181" t="s">
        <v>40</v>
      </c>
    </row>
    <row r="10" spans="1:14" ht="15" customHeight="1">
      <c r="A10" s="33" t="s">
        <v>118</v>
      </c>
      <c r="B10" s="41" t="s">
        <v>119</v>
      </c>
      <c r="C10" s="182">
        <v>55564222</v>
      </c>
      <c r="D10" s="182"/>
      <c r="E10" s="182"/>
      <c r="F10" s="182">
        <v>55564222</v>
      </c>
      <c r="G10" s="182">
        <v>55564222</v>
      </c>
      <c r="H10" s="182"/>
      <c r="I10" s="182"/>
      <c r="J10" s="182">
        <v>55564222</v>
      </c>
      <c r="K10" s="97">
        <v>55768140</v>
      </c>
      <c r="L10" s="182"/>
      <c r="M10" s="182"/>
      <c r="N10" s="97">
        <v>55768140</v>
      </c>
    </row>
    <row r="11" spans="1:14">
      <c r="A11" s="34" t="s">
        <v>120</v>
      </c>
      <c r="B11" s="41" t="s">
        <v>121</v>
      </c>
      <c r="C11" s="182">
        <v>47193470</v>
      </c>
      <c r="D11" s="182"/>
      <c r="E11" s="182"/>
      <c r="F11" s="182">
        <v>47193470</v>
      </c>
      <c r="G11" s="182">
        <v>47193470</v>
      </c>
      <c r="H11" s="182"/>
      <c r="I11" s="182"/>
      <c r="J11" s="182">
        <v>47193470</v>
      </c>
      <c r="K11" s="97">
        <v>48789470</v>
      </c>
      <c r="L11" s="182"/>
      <c r="M11" s="182"/>
      <c r="N11" s="97">
        <v>48789470</v>
      </c>
    </row>
    <row r="12" spans="1:14">
      <c r="A12" s="34" t="s">
        <v>122</v>
      </c>
      <c r="B12" s="41" t="s">
        <v>123</v>
      </c>
      <c r="C12" s="182">
        <v>53445549</v>
      </c>
      <c r="D12" s="182"/>
      <c r="E12" s="182"/>
      <c r="F12" s="182">
        <v>53445549</v>
      </c>
      <c r="G12" s="182">
        <v>56920867</v>
      </c>
      <c r="H12" s="182"/>
      <c r="I12" s="182"/>
      <c r="J12" s="182">
        <v>56920867</v>
      </c>
      <c r="K12" s="97">
        <v>64431528</v>
      </c>
      <c r="L12" s="182"/>
      <c r="M12" s="182"/>
      <c r="N12" s="97">
        <v>64431528</v>
      </c>
    </row>
    <row r="13" spans="1:14">
      <c r="A13" s="34" t="s">
        <v>124</v>
      </c>
      <c r="B13" s="41" t="s">
        <v>125</v>
      </c>
      <c r="C13" s="182">
        <v>3074890</v>
      </c>
      <c r="D13" s="182"/>
      <c r="E13" s="182"/>
      <c r="F13" s="182">
        <v>3074890</v>
      </c>
      <c r="G13" s="182">
        <v>3074890</v>
      </c>
      <c r="H13" s="182"/>
      <c r="I13" s="182"/>
      <c r="J13" s="182">
        <v>3074890</v>
      </c>
      <c r="K13" s="97">
        <v>3125902</v>
      </c>
      <c r="L13" s="182"/>
      <c r="M13" s="182"/>
      <c r="N13" s="97">
        <v>3125902</v>
      </c>
    </row>
    <row r="14" spans="1:14" ht="15" customHeight="1">
      <c r="A14" s="34" t="s">
        <v>275</v>
      </c>
      <c r="B14" s="41" t="s">
        <v>127</v>
      </c>
      <c r="C14" s="182"/>
      <c r="D14" s="182"/>
      <c r="E14" s="182"/>
      <c r="F14" s="182"/>
      <c r="G14" s="182">
        <v>4090078</v>
      </c>
      <c r="H14" s="182"/>
      <c r="I14" s="182"/>
      <c r="J14" s="182">
        <v>4090078</v>
      </c>
      <c r="K14" s="97">
        <v>8180156</v>
      </c>
      <c r="L14" s="182"/>
      <c r="M14" s="182"/>
      <c r="N14" s="97">
        <v>8180156</v>
      </c>
    </row>
    <row r="15" spans="1:14" ht="15" customHeight="1">
      <c r="A15" s="34" t="s">
        <v>276</v>
      </c>
      <c r="B15" s="41" t="s">
        <v>128</v>
      </c>
      <c r="C15" s="182">
        <v>3712620</v>
      </c>
      <c r="D15" s="182"/>
      <c r="E15" s="182"/>
      <c r="F15" s="182">
        <v>3712620</v>
      </c>
      <c r="G15" s="182">
        <v>3714841</v>
      </c>
      <c r="H15" s="182"/>
      <c r="I15" s="182"/>
      <c r="J15" s="182">
        <v>3714841</v>
      </c>
      <c r="K15" s="97">
        <v>3714841</v>
      </c>
      <c r="L15" s="182"/>
      <c r="M15" s="182"/>
      <c r="N15" s="97">
        <v>3714841</v>
      </c>
    </row>
    <row r="16" spans="1:14">
      <c r="A16" s="37" t="s">
        <v>129</v>
      </c>
      <c r="B16" s="183" t="s">
        <v>130</v>
      </c>
      <c r="C16" s="117">
        <f>SUM(C10:C15)</f>
        <v>162990751</v>
      </c>
      <c r="D16" s="182"/>
      <c r="E16" s="182"/>
      <c r="F16" s="117">
        <f>SUM(F10:F15)</f>
        <v>162990751</v>
      </c>
      <c r="G16" s="117">
        <f>SUM(G10:G15)</f>
        <v>170558368</v>
      </c>
      <c r="H16" s="182"/>
      <c r="I16" s="182"/>
      <c r="J16" s="117">
        <f>SUM(J10:J15)</f>
        <v>170558368</v>
      </c>
      <c r="K16" s="101">
        <f>SUM(K10:K15)</f>
        <v>184010037</v>
      </c>
      <c r="L16" s="182"/>
      <c r="M16" s="182"/>
      <c r="N16" s="101">
        <f>SUM(N10:N15)</f>
        <v>184010037</v>
      </c>
    </row>
    <row r="17" spans="1:14">
      <c r="A17" s="34" t="s">
        <v>131</v>
      </c>
      <c r="B17" s="41" t="s">
        <v>132</v>
      </c>
      <c r="C17" s="184">
        <v>13680970</v>
      </c>
      <c r="D17" s="182"/>
      <c r="E17" s="182"/>
      <c r="F17" s="182">
        <v>13680970</v>
      </c>
      <c r="G17" s="182">
        <v>13680970</v>
      </c>
      <c r="H17" s="182"/>
      <c r="I17" s="182"/>
      <c r="J17" s="182">
        <v>13680970</v>
      </c>
      <c r="K17" s="97">
        <v>16175787</v>
      </c>
      <c r="L17" s="182"/>
      <c r="M17" s="182"/>
      <c r="N17" s="97">
        <v>16175787</v>
      </c>
    </row>
    <row r="18" spans="1:14">
      <c r="A18" s="40" t="s">
        <v>133</v>
      </c>
      <c r="B18" s="104" t="s">
        <v>134</v>
      </c>
      <c r="C18" s="117">
        <f>SUM(C16:C17)</f>
        <v>176671721</v>
      </c>
      <c r="D18" s="117"/>
      <c r="E18" s="117"/>
      <c r="F18" s="117">
        <f>SUM(F16:F17)</f>
        <v>176671721</v>
      </c>
      <c r="G18" s="117">
        <f>SUM(G16:G17)</f>
        <v>184239338</v>
      </c>
      <c r="H18" s="117"/>
      <c r="I18" s="117"/>
      <c r="J18" s="117">
        <f>SUM(J16:J17)</f>
        <v>184239338</v>
      </c>
      <c r="K18" s="86">
        <f>SUM(K16:K17)</f>
        <v>200185824</v>
      </c>
      <c r="L18" s="117"/>
      <c r="M18" s="117"/>
      <c r="N18" s="86">
        <f>SUM(N16:N17)</f>
        <v>200185824</v>
      </c>
    </row>
    <row r="19" spans="1:14" s="107" customFormat="1" ht="12.75">
      <c r="A19" s="34" t="s">
        <v>285</v>
      </c>
      <c r="B19" s="41" t="s">
        <v>189</v>
      </c>
      <c r="C19" s="105"/>
      <c r="D19" s="105"/>
      <c r="E19" s="105"/>
      <c r="F19" s="105"/>
      <c r="G19" s="105"/>
      <c r="H19" s="105"/>
      <c r="I19" s="105"/>
      <c r="J19" s="105"/>
      <c r="K19" s="106">
        <v>4263996</v>
      </c>
      <c r="L19" s="105"/>
      <c r="M19" s="105"/>
      <c r="N19" s="106">
        <v>4263996</v>
      </c>
    </row>
    <row r="20" spans="1:14">
      <c r="A20" s="40" t="s">
        <v>286</v>
      </c>
      <c r="B20" s="104" t="s">
        <v>188</v>
      </c>
      <c r="C20" s="117"/>
      <c r="D20" s="117"/>
      <c r="E20" s="117"/>
      <c r="F20" s="117"/>
      <c r="G20" s="117"/>
      <c r="H20" s="117"/>
      <c r="I20" s="117"/>
      <c r="J20" s="117"/>
      <c r="K20" s="86">
        <f>SUM(K19)</f>
        <v>4263996</v>
      </c>
      <c r="L20" s="117"/>
      <c r="M20" s="117"/>
      <c r="N20" s="86">
        <f>SUM(N19)</f>
        <v>4263996</v>
      </c>
    </row>
    <row r="21" spans="1:14" s="2" customFormat="1" ht="15" customHeight="1">
      <c r="A21" s="37" t="s">
        <v>135</v>
      </c>
      <c r="B21" s="183" t="s">
        <v>136</v>
      </c>
      <c r="C21" s="117">
        <v>2850000</v>
      </c>
      <c r="D21" s="117"/>
      <c r="E21" s="117"/>
      <c r="F21" s="117">
        <v>2850000</v>
      </c>
      <c r="G21" s="117">
        <v>2850000</v>
      </c>
      <c r="H21" s="117"/>
      <c r="I21" s="117"/>
      <c r="J21" s="117">
        <v>2850000</v>
      </c>
      <c r="K21" s="176">
        <v>2850000</v>
      </c>
      <c r="L21" s="117"/>
      <c r="M21" s="117"/>
      <c r="N21" s="176">
        <v>2850000</v>
      </c>
    </row>
    <row r="22" spans="1:14" ht="15" customHeight="1">
      <c r="A22" s="34" t="s">
        <v>137</v>
      </c>
      <c r="B22" s="41" t="s">
        <v>138</v>
      </c>
      <c r="C22" s="182">
        <v>226097787</v>
      </c>
      <c r="D22" s="182"/>
      <c r="E22" s="182"/>
      <c r="F22" s="182">
        <v>226097787</v>
      </c>
      <c r="G22" s="182">
        <v>226097787</v>
      </c>
      <c r="H22" s="182"/>
      <c r="I22" s="182"/>
      <c r="J22" s="182">
        <v>226097787</v>
      </c>
      <c r="K22" s="97">
        <v>360097787</v>
      </c>
      <c r="L22" s="182"/>
      <c r="M22" s="182"/>
      <c r="N22" s="97">
        <v>360097787</v>
      </c>
    </row>
    <row r="23" spans="1:14" s="2" customFormat="1">
      <c r="A23" s="37" t="s">
        <v>139</v>
      </c>
      <c r="B23" s="183" t="s">
        <v>140</v>
      </c>
      <c r="C23" s="117">
        <f>SUM(C22:C22)</f>
        <v>226097787</v>
      </c>
      <c r="D23" s="117"/>
      <c r="E23" s="117"/>
      <c r="F23" s="117">
        <f>SUM(F22:F22)</f>
        <v>226097787</v>
      </c>
      <c r="G23" s="117">
        <f>SUM(G22)</f>
        <v>226097787</v>
      </c>
      <c r="H23" s="117"/>
      <c r="I23" s="117"/>
      <c r="J23" s="117">
        <f>SUM(J22)</f>
        <v>226097787</v>
      </c>
      <c r="K23" s="101">
        <f>SUM(K22)</f>
        <v>360097787</v>
      </c>
      <c r="L23" s="117"/>
      <c r="M23" s="117"/>
      <c r="N23" s="101">
        <f>SUM(N22)</f>
        <v>360097787</v>
      </c>
    </row>
    <row r="24" spans="1:14">
      <c r="A24" s="34" t="s">
        <v>141</v>
      </c>
      <c r="B24" s="41" t="s">
        <v>142</v>
      </c>
      <c r="C24" s="182"/>
      <c r="D24" s="182"/>
      <c r="E24" s="182"/>
      <c r="F24" s="182"/>
      <c r="G24" s="182"/>
      <c r="H24" s="182"/>
      <c r="I24" s="182"/>
      <c r="J24" s="182"/>
      <c r="K24" s="97"/>
      <c r="L24" s="182"/>
      <c r="M24" s="182"/>
      <c r="N24" s="97"/>
    </row>
    <row r="25" spans="1:14">
      <c r="A25" s="40" t="s">
        <v>143</v>
      </c>
      <c r="B25" s="104" t="s">
        <v>144</v>
      </c>
      <c r="C25" s="117">
        <f>SUM(C21+C23+C24)</f>
        <v>228947787</v>
      </c>
      <c r="D25" s="117"/>
      <c r="E25" s="117"/>
      <c r="F25" s="117">
        <f>SUM(F21+F23)</f>
        <v>228947787</v>
      </c>
      <c r="G25" s="117">
        <f>SUM(G21+G23)</f>
        <v>228947787</v>
      </c>
      <c r="H25" s="117"/>
      <c r="I25" s="117"/>
      <c r="J25" s="117">
        <f>SUM(J21+J23)</f>
        <v>228947787</v>
      </c>
      <c r="K25" s="101">
        <f>SUM(K21+K23)</f>
        <v>362947787</v>
      </c>
      <c r="L25" s="117"/>
      <c r="M25" s="117"/>
      <c r="N25" s="101">
        <f>SUM(N21+N23)</f>
        <v>362947787</v>
      </c>
    </row>
    <row r="26" spans="1:14" ht="15" customHeight="1">
      <c r="A26" s="109" t="s">
        <v>145</v>
      </c>
      <c r="B26" s="41" t="s">
        <v>146</v>
      </c>
      <c r="C26" s="182">
        <v>17443584</v>
      </c>
      <c r="D26" s="182"/>
      <c r="E26" s="182"/>
      <c r="F26" s="182">
        <v>17443584</v>
      </c>
      <c r="G26" s="182">
        <v>17443584</v>
      </c>
      <c r="H26" s="182"/>
      <c r="I26" s="182"/>
      <c r="J26" s="182">
        <v>17443584</v>
      </c>
      <c r="K26" s="97">
        <v>17443584</v>
      </c>
      <c r="L26" s="182"/>
      <c r="M26" s="182"/>
      <c r="N26" s="97">
        <v>17443584</v>
      </c>
    </row>
    <row r="27" spans="1:14" ht="15" customHeight="1">
      <c r="A27" s="109" t="s">
        <v>147</v>
      </c>
      <c r="B27" s="41" t="s">
        <v>148</v>
      </c>
      <c r="C27" s="182">
        <v>60000</v>
      </c>
      <c r="D27" s="182"/>
      <c r="E27" s="182"/>
      <c r="F27" s="182">
        <v>60000</v>
      </c>
      <c r="G27" s="182">
        <v>60000</v>
      </c>
      <c r="H27" s="182"/>
      <c r="I27" s="182"/>
      <c r="J27" s="182">
        <v>60000</v>
      </c>
      <c r="K27" s="97">
        <v>60000</v>
      </c>
      <c r="L27" s="182"/>
      <c r="M27" s="182"/>
      <c r="N27" s="97">
        <v>60000</v>
      </c>
    </row>
    <row r="28" spans="1:14" ht="15" customHeight="1">
      <c r="A28" s="109" t="s">
        <v>149</v>
      </c>
      <c r="B28" s="41" t="s">
        <v>150</v>
      </c>
      <c r="C28" s="182">
        <v>12850294</v>
      </c>
      <c r="D28" s="182"/>
      <c r="E28" s="182"/>
      <c r="F28" s="182">
        <v>12850294</v>
      </c>
      <c r="G28" s="182">
        <v>12850294</v>
      </c>
      <c r="H28" s="182"/>
      <c r="I28" s="182"/>
      <c r="J28" s="182">
        <v>12850294</v>
      </c>
      <c r="K28" s="97">
        <v>12850294</v>
      </c>
      <c r="L28" s="182"/>
      <c r="M28" s="182"/>
      <c r="N28" s="97">
        <v>12850294</v>
      </c>
    </row>
    <row r="29" spans="1:14" ht="15" customHeight="1">
      <c r="A29" s="109" t="s">
        <v>151</v>
      </c>
      <c r="B29" s="41" t="s">
        <v>152</v>
      </c>
      <c r="C29" s="182">
        <v>19117672</v>
      </c>
      <c r="D29" s="182"/>
      <c r="E29" s="182"/>
      <c r="F29" s="182">
        <v>19117672</v>
      </c>
      <c r="G29" s="182">
        <v>19117672</v>
      </c>
      <c r="H29" s="182"/>
      <c r="I29" s="182"/>
      <c r="J29" s="182">
        <v>19117672</v>
      </c>
      <c r="K29" s="97">
        <v>8117672</v>
      </c>
      <c r="L29" s="182"/>
      <c r="M29" s="182"/>
      <c r="N29" s="97">
        <v>8117672</v>
      </c>
    </row>
    <row r="30" spans="1:14" ht="15" customHeight="1">
      <c r="A30" s="109" t="s">
        <v>153</v>
      </c>
      <c r="B30" s="41" t="s">
        <v>154</v>
      </c>
      <c r="C30" s="182">
        <v>2311000</v>
      </c>
      <c r="D30" s="182"/>
      <c r="E30" s="182"/>
      <c r="F30" s="182">
        <v>2311000</v>
      </c>
      <c r="G30" s="182">
        <v>2311000</v>
      </c>
      <c r="H30" s="182"/>
      <c r="I30" s="182"/>
      <c r="J30" s="182">
        <v>2311000</v>
      </c>
      <c r="K30" s="97">
        <v>2311000</v>
      </c>
      <c r="L30" s="182"/>
      <c r="M30" s="182"/>
      <c r="N30" s="97">
        <v>2311000</v>
      </c>
    </row>
    <row r="31" spans="1:14" ht="15" customHeight="1">
      <c r="A31" s="109" t="s">
        <v>277</v>
      </c>
      <c r="B31" s="41" t="s">
        <v>156</v>
      </c>
      <c r="C31" s="182">
        <v>500000</v>
      </c>
      <c r="D31" s="182"/>
      <c r="E31" s="182"/>
      <c r="F31" s="182">
        <v>500000</v>
      </c>
      <c r="G31" s="182">
        <v>744889</v>
      </c>
      <c r="H31" s="182"/>
      <c r="I31" s="182"/>
      <c r="J31" s="182">
        <v>744889</v>
      </c>
      <c r="K31" s="97">
        <v>744889</v>
      </c>
      <c r="L31" s="182"/>
      <c r="M31" s="182"/>
      <c r="N31" s="97">
        <v>744889</v>
      </c>
    </row>
    <row r="32" spans="1:14" ht="15" customHeight="1">
      <c r="A32" s="109" t="s">
        <v>157</v>
      </c>
      <c r="B32" s="41" t="s">
        <v>158</v>
      </c>
      <c r="C32" s="182"/>
      <c r="D32" s="182"/>
      <c r="E32" s="182"/>
      <c r="F32" s="182"/>
      <c r="G32" s="182"/>
      <c r="H32" s="182"/>
      <c r="I32" s="182"/>
      <c r="J32" s="182"/>
      <c r="K32" s="97"/>
      <c r="L32" s="182"/>
      <c r="M32" s="182"/>
      <c r="N32" s="97"/>
    </row>
    <row r="33" spans="1:14" ht="15" customHeight="1">
      <c r="A33" s="109" t="s">
        <v>278</v>
      </c>
      <c r="B33" s="41" t="s">
        <v>160</v>
      </c>
      <c r="C33" s="182"/>
      <c r="D33" s="182"/>
      <c r="E33" s="182"/>
      <c r="F33" s="182"/>
      <c r="G33" s="182"/>
      <c r="H33" s="182"/>
      <c r="I33" s="182"/>
      <c r="J33" s="182"/>
      <c r="K33" s="97"/>
      <c r="L33" s="182"/>
      <c r="M33" s="182"/>
      <c r="N33" s="97"/>
    </row>
    <row r="34" spans="1:14" ht="15" customHeight="1">
      <c r="A34" s="110" t="s">
        <v>161</v>
      </c>
      <c r="B34" s="104" t="s">
        <v>162</v>
      </c>
      <c r="C34" s="117">
        <f>SUM(C26:C33)</f>
        <v>52282550</v>
      </c>
      <c r="D34" s="117"/>
      <c r="E34" s="117"/>
      <c r="F34" s="117">
        <f>SUM(F26:F31)</f>
        <v>52282550</v>
      </c>
      <c r="G34" s="117">
        <f>SUM(G26:G31)</f>
        <v>52527439</v>
      </c>
      <c r="H34" s="117"/>
      <c r="I34" s="117"/>
      <c r="J34" s="117">
        <f>SUM(J26:J31)</f>
        <v>52527439</v>
      </c>
      <c r="K34" s="86">
        <f>SUM(K26:K33)</f>
        <v>41527439</v>
      </c>
      <c r="L34" s="117"/>
      <c r="M34" s="117"/>
      <c r="N34" s="86">
        <f>SUM(N26:N33)</f>
        <v>41527439</v>
      </c>
    </row>
    <row r="35" spans="1:14" s="12" customFormat="1" ht="15" customHeight="1">
      <c r="A35" s="42" t="s">
        <v>101</v>
      </c>
      <c r="B35" s="185"/>
      <c r="C35" s="186">
        <f>SUM(C18)</f>
        <v>176671721</v>
      </c>
      <c r="D35" s="187"/>
      <c r="E35" s="187"/>
      <c r="F35" s="186">
        <f>SUM(F18+F25+F34)</f>
        <v>457902058</v>
      </c>
      <c r="G35" s="186">
        <f>SUM(G18+G25+G34)</f>
        <v>465714564</v>
      </c>
      <c r="H35" s="187"/>
      <c r="I35" s="187"/>
      <c r="J35" s="186">
        <f>SUM(J18+J25+J34)</f>
        <v>465714564</v>
      </c>
      <c r="K35" s="86">
        <f>SUM(K18+K20+K25+K34)</f>
        <v>608925046</v>
      </c>
      <c r="L35" s="187"/>
      <c r="M35" s="187"/>
      <c r="N35" s="86">
        <f>SUM(N18+N20+N25+N34)</f>
        <v>608925046</v>
      </c>
    </row>
    <row r="36" spans="1:14" ht="15" customHeight="1">
      <c r="A36" s="109" t="s">
        <v>163</v>
      </c>
      <c r="B36" s="41" t="s">
        <v>164</v>
      </c>
      <c r="C36" s="182">
        <v>42000000</v>
      </c>
      <c r="D36" s="182"/>
      <c r="E36" s="182"/>
      <c r="F36" s="182">
        <v>42000000</v>
      </c>
      <c r="G36" s="182">
        <v>42000000</v>
      </c>
      <c r="H36" s="182"/>
      <c r="I36" s="182"/>
      <c r="J36" s="182">
        <v>42000000</v>
      </c>
      <c r="K36" s="86"/>
      <c r="L36" s="182"/>
      <c r="M36" s="182"/>
      <c r="N36" s="86"/>
    </row>
    <row r="37" spans="1:14" ht="15" customHeight="1">
      <c r="A37" s="40" t="s">
        <v>165</v>
      </c>
      <c r="B37" s="104" t="s">
        <v>166</v>
      </c>
      <c r="C37" s="117">
        <f>SUM(C36:C36)</f>
        <v>42000000</v>
      </c>
      <c r="D37" s="117"/>
      <c r="E37" s="117"/>
      <c r="F37" s="117">
        <f>SUM(F36:F36)</f>
        <v>42000000</v>
      </c>
      <c r="G37" s="117">
        <f>SUM(G36)</f>
        <v>42000000</v>
      </c>
      <c r="H37" s="117"/>
      <c r="I37" s="117"/>
      <c r="J37" s="117">
        <f>SUM(J36)</f>
        <v>42000000</v>
      </c>
      <c r="K37" s="114"/>
      <c r="L37" s="117"/>
      <c r="M37" s="117"/>
      <c r="N37" s="114"/>
    </row>
    <row r="38" spans="1:14" ht="15" hidden="1" customHeight="1">
      <c r="A38" s="109" t="s">
        <v>279</v>
      </c>
      <c r="B38" s="41" t="s">
        <v>280</v>
      </c>
      <c r="C38" s="182"/>
      <c r="D38" s="182"/>
      <c r="E38" s="182"/>
      <c r="F38" s="182"/>
      <c r="G38" s="182"/>
      <c r="H38" s="182"/>
      <c r="I38" s="182"/>
      <c r="J38" s="182"/>
      <c r="K38" s="97"/>
      <c r="L38" s="182"/>
      <c r="M38" s="182"/>
      <c r="N38" s="97"/>
    </row>
    <row r="39" spans="1:14" ht="15" hidden="1" customHeight="1">
      <c r="A39" s="34" t="s">
        <v>281</v>
      </c>
      <c r="B39" s="41" t="s">
        <v>282</v>
      </c>
      <c r="C39" s="182"/>
      <c r="D39" s="182"/>
      <c r="E39" s="182"/>
      <c r="F39" s="182"/>
      <c r="G39" s="182"/>
      <c r="H39" s="182"/>
      <c r="I39" s="182"/>
      <c r="J39" s="182"/>
      <c r="K39" s="86"/>
      <c r="L39" s="182"/>
      <c r="M39" s="182"/>
      <c r="N39" s="86"/>
    </row>
    <row r="40" spans="1:14" ht="15" hidden="1" customHeight="1">
      <c r="A40" s="109" t="s">
        <v>283</v>
      </c>
      <c r="B40" s="41" t="s">
        <v>284</v>
      </c>
      <c r="C40" s="182"/>
      <c r="D40" s="182"/>
      <c r="E40" s="182"/>
      <c r="F40" s="182"/>
      <c r="G40" s="182"/>
      <c r="H40" s="182"/>
      <c r="I40" s="182"/>
      <c r="J40" s="182"/>
      <c r="K40" s="97"/>
      <c r="L40" s="182"/>
      <c r="M40" s="182"/>
      <c r="N40" s="97"/>
    </row>
    <row r="41" spans="1:14" ht="15" customHeight="1">
      <c r="A41" s="42" t="s">
        <v>102</v>
      </c>
      <c r="B41" s="185"/>
      <c r="C41" s="188">
        <f>SUM(C37)</f>
        <v>42000000</v>
      </c>
      <c r="D41" s="182"/>
      <c r="E41" s="182"/>
      <c r="F41" s="188">
        <f>SUM(F37)</f>
        <v>42000000</v>
      </c>
      <c r="G41" s="188">
        <f>SUM(G37)</f>
        <v>42000000</v>
      </c>
      <c r="H41" s="182"/>
      <c r="I41" s="182"/>
      <c r="J41" s="188">
        <f>SUM(J37)</f>
        <v>42000000</v>
      </c>
      <c r="K41" s="114"/>
      <c r="L41" s="182"/>
      <c r="M41" s="182"/>
      <c r="N41" s="114"/>
    </row>
    <row r="42" spans="1:14" ht="15.75">
      <c r="A42" s="116" t="s">
        <v>169</v>
      </c>
      <c r="B42" s="48" t="s">
        <v>170</v>
      </c>
      <c r="C42" s="117">
        <f>SUM(C35+C41)</f>
        <v>218671721</v>
      </c>
      <c r="D42" s="182"/>
      <c r="E42" s="182"/>
      <c r="F42" s="117">
        <f>SUM(F35+F41)</f>
        <v>499902058</v>
      </c>
      <c r="G42" s="117">
        <f>SUM(G35+G41)</f>
        <v>507714564</v>
      </c>
      <c r="H42" s="182"/>
      <c r="I42" s="182"/>
      <c r="J42" s="117">
        <f>SUM(J35+J41)</f>
        <v>507714564</v>
      </c>
      <c r="K42" s="86">
        <f>SUM(K18+K20+K25+K34+K37)</f>
        <v>608925046</v>
      </c>
      <c r="L42" s="182"/>
      <c r="M42" s="182"/>
      <c r="N42" s="86">
        <f>SUM(N18+N20+N25+N34+N37)</f>
        <v>608925046</v>
      </c>
    </row>
    <row r="43" spans="1:14" ht="17.25" customHeight="1">
      <c r="A43" s="34" t="s">
        <v>173</v>
      </c>
      <c r="B43" s="34" t="s">
        <v>174</v>
      </c>
      <c r="C43" s="182">
        <v>334498154</v>
      </c>
      <c r="D43" s="182"/>
      <c r="E43" s="182"/>
      <c r="F43" s="182">
        <v>334498154</v>
      </c>
      <c r="G43" s="182">
        <v>334498154</v>
      </c>
      <c r="H43" s="182"/>
      <c r="I43" s="182"/>
      <c r="J43" s="182">
        <v>334498154</v>
      </c>
      <c r="K43" s="97">
        <v>334498154</v>
      </c>
      <c r="L43" s="182"/>
      <c r="M43" s="182"/>
      <c r="N43" s="97">
        <v>334498154</v>
      </c>
    </row>
    <row r="44" spans="1:14" ht="16.5" customHeight="1">
      <c r="A44" s="37" t="s">
        <v>175</v>
      </c>
      <c r="B44" s="37" t="s">
        <v>176</v>
      </c>
      <c r="C44" s="117">
        <f>SUM(C43:C43)</f>
        <v>334498154</v>
      </c>
      <c r="D44" s="182"/>
      <c r="E44" s="182"/>
      <c r="F44" s="117">
        <f>SUM(F43:F43)</f>
        <v>334498154</v>
      </c>
      <c r="G44" s="117">
        <f>SUM(G43:G43)</f>
        <v>334498154</v>
      </c>
      <c r="H44" s="182"/>
      <c r="I44" s="182"/>
      <c r="J44" s="117">
        <f>SUM(J43:J43)</f>
        <v>334498154</v>
      </c>
      <c r="K44" s="86">
        <f>SUM(K43)</f>
        <v>334498154</v>
      </c>
      <c r="L44" s="182"/>
      <c r="M44" s="182"/>
      <c r="N44" s="86">
        <f>SUM(N43)</f>
        <v>334498154</v>
      </c>
    </row>
    <row r="45" spans="1:14" s="12" customFormat="1" ht="15.75">
      <c r="A45" s="119" t="s">
        <v>179</v>
      </c>
      <c r="B45" s="120" t="s">
        <v>180</v>
      </c>
      <c r="C45" s="186">
        <f>SUM(C44)</f>
        <v>334498154</v>
      </c>
      <c r="D45" s="186"/>
      <c r="E45" s="186"/>
      <c r="F45" s="186">
        <f>SUM(F44)</f>
        <v>334498154</v>
      </c>
      <c r="G45" s="186">
        <f>SUM(G44)</f>
        <v>334498154</v>
      </c>
      <c r="H45" s="186"/>
      <c r="I45" s="186"/>
      <c r="J45" s="186">
        <f>SUM(J44)</f>
        <v>334498154</v>
      </c>
      <c r="K45" s="86">
        <f>SUM(K44)</f>
        <v>334498154</v>
      </c>
      <c r="L45" s="186"/>
      <c r="M45" s="186"/>
      <c r="N45" s="86">
        <f>SUM(N44)</f>
        <v>334498154</v>
      </c>
    </row>
    <row r="46" spans="1:14" s="12" customFormat="1" ht="15.75">
      <c r="A46" s="50" t="s">
        <v>23</v>
      </c>
      <c r="B46" s="189"/>
      <c r="C46" s="186">
        <f>SUM(C35+C41+C45)</f>
        <v>553169875</v>
      </c>
      <c r="D46" s="187"/>
      <c r="E46" s="187"/>
      <c r="F46" s="186">
        <f>SUM(F42+F45)</f>
        <v>834400212</v>
      </c>
      <c r="G46" s="186">
        <f>SUM(G42+G45)</f>
        <v>842212718</v>
      </c>
      <c r="H46" s="187"/>
      <c r="I46" s="187"/>
      <c r="J46" s="186">
        <f>SUM(J42+J45)</f>
        <v>842212718</v>
      </c>
      <c r="K46" s="86">
        <f>SUM(K42+K45)</f>
        <v>943423200</v>
      </c>
      <c r="L46" s="187"/>
      <c r="M46" s="187"/>
      <c r="N46" s="86">
        <f>SUM(N42+N45)</f>
        <v>943423200</v>
      </c>
    </row>
    <row r="47" spans="1:14">
      <c r="F47" s="175"/>
    </row>
    <row r="53" spans="1:1">
      <c r="A53" s="12"/>
    </row>
  </sheetData>
  <mergeCells count="8">
    <mergeCell ref="A1:N1"/>
    <mergeCell ref="A3:N3"/>
    <mergeCell ref="A4:N4"/>
    <mergeCell ref="K8:N8"/>
    <mergeCell ref="A8:A9"/>
    <mergeCell ref="B8:B9"/>
    <mergeCell ref="C8:F8"/>
    <mergeCell ref="G8:J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4" sqref="A24"/>
    </sheetView>
  </sheetViews>
  <sheetFormatPr defaultRowHeight="15"/>
  <cols>
    <col min="1" max="1" width="57.42578125" style="23" customWidth="1"/>
    <col min="2" max="2" width="9.140625" style="23"/>
    <col min="3" max="3" width="14.28515625" style="23" bestFit="1" customWidth="1"/>
    <col min="4" max="4" width="16.5703125" style="23" customWidth="1"/>
    <col min="5" max="5" width="16.5703125" style="23" bestFit="1" customWidth="1"/>
    <col min="6" max="6" width="17.28515625" style="23" customWidth="1"/>
    <col min="7" max="7" width="15.42578125" style="23" bestFit="1" customWidth="1"/>
    <col min="8" max="8" width="16.5703125" style="23" bestFit="1" customWidth="1"/>
    <col min="9" max="10" width="15.42578125" style="23" bestFit="1" customWidth="1"/>
    <col min="11" max="11" width="16.5703125" style="91" bestFit="1" customWidth="1"/>
    <col min="12" max="251" width="9.140625" style="23"/>
    <col min="252" max="252" width="92.5703125" style="23" customWidth="1"/>
    <col min="253" max="253" width="9.140625" style="23"/>
    <col min="254" max="254" width="14.42578125" style="23" customWidth="1"/>
    <col min="255" max="255" width="14.140625" style="23" customWidth="1"/>
    <col min="256" max="256" width="14" style="23" customWidth="1"/>
    <col min="257" max="257" width="15.140625" style="23" customWidth="1"/>
    <col min="258" max="258" width="12.42578125" style="23" bestFit="1" customWidth="1"/>
    <col min="259" max="507" width="9.140625" style="23"/>
    <col min="508" max="508" width="92.5703125" style="23" customWidth="1"/>
    <col min="509" max="509" width="9.140625" style="23"/>
    <col min="510" max="510" width="14.42578125" style="23" customWidth="1"/>
    <col min="511" max="511" width="14.140625" style="23" customWidth="1"/>
    <col min="512" max="512" width="14" style="23" customWidth="1"/>
    <col min="513" max="513" width="15.140625" style="23" customWidth="1"/>
    <col min="514" max="514" width="12.42578125" style="23" bestFit="1" customWidth="1"/>
    <col min="515" max="763" width="9.140625" style="23"/>
    <col min="764" max="764" width="92.5703125" style="23" customWidth="1"/>
    <col min="765" max="765" width="9.140625" style="23"/>
    <col min="766" max="766" width="14.42578125" style="23" customWidth="1"/>
    <col min="767" max="767" width="14.140625" style="23" customWidth="1"/>
    <col min="768" max="768" width="14" style="23" customWidth="1"/>
    <col min="769" max="769" width="15.140625" style="23" customWidth="1"/>
    <col min="770" max="770" width="12.42578125" style="23" bestFit="1" customWidth="1"/>
    <col min="771" max="1019" width="9.140625" style="23"/>
    <col min="1020" max="1020" width="92.5703125" style="23" customWidth="1"/>
    <col min="1021" max="1021" width="9.140625" style="23"/>
    <col min="1022" max="1022" width="14.42578125" style="23" customWidth="1"/>
    <col min="1023" max="1023" width="14.140625" style="23" customWidth="1"/>
    <col min="1024" max="1024" width="14" style="23" customWidth="1"/>
    <col min="1025" max="1025" width="15.140625" style="23" customWidth="1"/>
    <col min="1026" max="1026" width="12.42578125" style="23" bestFit="1" customWidth="1"/>
    <col min="1027" max="1275" width="9.140625" style="23"/>
    <col min="1276" max="1276" width="92.5703125" style="23" customWidth="1"/>
    <col min="1277" max="1277" width="9.140625" style="23"/>
    <col min="1278" max="1278" width="14.42578125" style="23" customWidth="1"/>
    <col min="1279" max="1279" width="14.140625" style="23" customWidth="1"/>
    <col min="1280" max="1280" width="14" style="23" customWidth="1"/>
    <col min="1281" max="1281" width="15.140625" style="23" customWidth="1"/>
    <col min="1282" max="1282" width="12.42578125" style="23" bestFit="1" customWidth="1"/>
    <col min="1283" max="1531" width="9.140625" style="23"/>
    <col min="1532" max="1532" width="92.5703125" style="23" customWidth="1"/>
    <col min="1533" max="1533" width="9.140625" style="23"/>
    <col min="1534" max="1534" width="14.42578125" style="23" customWidth="1"/>
    <col min="1535" max="1535" width="14.140625" style="23" customWidth="1"/>
    <col min="1536" max="1536" width="14" style="23" customWidth="1"/>
    <col min="1537" max="1537" width="15.140625" style="23" customWidth="1"/>
    <col min="1538" max="1538" width="12.42578125" style="23" bestFit="1" customWidth="1"/>
    <col min="1539" max="1787" width="9.140625" style="23"/>
    <col min="1788" max="1788" width="92.5703125" style="23" customWidth="1"/>
    <col min="1789" max="1789" width="9.140625" style="23"/>
    <col min="1790" max="1790" width="14.42578125" style="23" customWidth="1"/>
    <col min="1791" max="1791" width="14.140625" style="23" customWidth="1"/>
    <col min="1792" max="1792" width="14" style="23" customWidth="1"/>
    <col min="1793" max="1793" width="15.140625" style="23" customWidth="1"/>
    <col min="1794" max="1794" width="12.42578125" style="23" bestFit="1" customWidth="1"/>
    <col min="1795" max="2043" width="9.140625" style="23"/>
    <col min="2044" max="2044" width="92.5703125" style="23" customWidth="1"/>
    <col min="2045" max="2045" width="9.140625" style="23"/>
    <col min="2046" max="2046" width="14.42578125" style="23" customWidth="1"/>
    <col min="2047" max="2047" width="14.140625" style="23" customWidth="1"/>
    <col min="2048" max="2048" width="14" style="23" customWidth="1"/>
    <col min="2049" max="2049" width="15.140625" style="23" customWidth="1"/>
    <col min="2050" max="2050" width="12.42578125" style="23" bestFit="1" customWidth="1"/>
    <col min="2051" max="2299" width="9.140625" style="23"/>
    <col min="2300" max="2300" width="92.5703125" style="23" customWidth="1"/>
    <col min="2301" max="2301" width="9.140625" style="23"/>
    <col min="2302" max="2302" width="14.42578125" style="23" customWidth="1"/>
    <col min="2303" max="2303" width="14.140625" style="23" customWidth="1"/>
    <col min="2304" max="2304" width="14" style="23" customWidth="1"/>
    <col min="2305" max="2305" width="15.140625" style="23" customWidth="1"/>
    <col min="2306" max="2306" width="12.42578125" style="23" bestFit="1" customWidth="1"/>
    <col min="2307" max="2555" width="9.140625" style="23"/>
    <col min="2556" max="2556" width="92.5703125" style="23" customWidth="1"/>
    <col min="2557" max="2557" width="9.140625" style="23"/>
    <col min="2558" max="2558" width="14.42578125" style="23" customWidth="1"/>
    <col min="2559" max="2559" width="14.140625" style="23" customWidth="1"/>
    <col min="2560" max="2560" width="14" style="23" customWidth="1"/>
    <col min="2561" max="2561" width="15.140625" style="23" customWidth="1"/>
    <col min="2562" max="2562" width="12.42578125" style="23" bestFit="1" customWidth="1"/>
    <col min="2563" max="2811" width="9.140625" style="23"/>
    <col min="2812" max="2812" width="92.5703125" style="23" customWidth="1"/>
    <col min="2813" max="2813" width="9.140625" style="23"/>
    <col min="2814" max="2814" width="14.42578125" style="23" customWidth="1"/>
    <col min="2815" max="2815" width="14.140625" style="23" customWidth="1"/>
    <col min="2816" max="2816" width="14" style="23" customWidth="1"/>
    <col min="2817" max="2817" width="15.140625" style="23" customWidth="1"/>
    <col min="2818" max="2818" width="12.42578125" style="23" bestFit="1" customWidth="1"/>
    <col min="2819" max="3067" width="9.140625" style="23"/>
    <col min="3068" max="3068" width="92.5703125" style="23" customWidth="1"/>
    <col min="3069" max="3069" width="9.140625" style="23"/>
    <col min="3070" max="3070" width="14.42578125" style="23" customWidth="1"/>
    <col min="3071" max="3071" width="14.140625" style="23" customWidth="1"/>
    <col min="3072" max="3072" width="14" style="23" customWidth="1"/>
    <col min="3073" max="3073" width="15.140625" style="23" customWidth="1"/>
    <col min="3074" max="3074" width="12.42578125" style="23" bestFit="1" customWidth="1"/>
    <col min="3075" max="3323" width="9.140625" style="23"/>
    <col min="3324" max="3324" width="92.5703125" style="23" customWidth="1"/>
    <col min="3325" max="3325" width="9.140625" style="23"/>
    <col min="3326" max="3326" width="14.42578125" style="23" customWidth="1"/>
    <col min="3327" max="3327" width="14.140625" style="23" customWidth="1"/>
    <col min="3328" max="3328" width="14" style="23" customWidth="1"/>
    <col min="3329" max="3329" width="15.140625" style="23" customWidth="1"/>
    <col min="3330" max="3330" width="12.42578125" style="23" bestFit="1" customWidth="1"/>
    <col min="3331" max="3579" width="9.140625" style="23"/>
    <col min="3580" max="3580" width="92.5703125" style="23" customWidth="1"/>
    <col min="3581" max="3581" width="9.140625" style="23"/>
    <col min="3582" max="3582" width="14.42578125" style="23" customWidth="1"/>
    <col min="3583" max="3583" width="14.140625" style="23" customWidth="1"/>
    <col min="3584" max="3584" width="14" style="23" customWidth="1"/>
    <col min="3585" max="3585" width="15.140625" style="23" customWidth="1"/>
    <col min="3586" max="3586" width="12.42578125" style="23" bestFit="1" customWidth="1"/>
    <col min="3587" max="3835" width="9.140625" style="23"/>
    <col min="3836" max="3836" width="92.5703125" style="23" customWidth="1"/>
    <col min="3837" max="3837" width="9.140625" style="23"/>
    <col min="3838" max="3838" width="14.42578125" style="23" customWidth="1"/>
    <col min="3839" max="3839" width="14.140625" style="23" customWidth="1"/>
    <col min="3840" max="3840" width="14" style="23" customWidth="1"/>
    <col min="3841" max="3841" width="15.140625" style="23" customWidth="1"/>
    <col min="3842" max="3842" width="12.42578125" style="23" bestFit="1" customWidth="1"/>
    <col min="3843" max="4091" width="9.140625" style="23"/>
    <col min="4092" max="4092" width="92.5703125" style="23" customWidth="1"/>
    <col min="4093" max="4093" width="9.140625" style="23"/>
    <col min="4094" max="4094" width="14.42578125" style="23" customWidth="1"/>
    <col min="4095" max="4095" width="14.140625" style="23" customWidth="1"/>
    <col min="4096" max="4096" width="14" style="23" customWidth="1"/>
    <col min="4097" max="4097" width="15.140625" style="23" customWidth="1"/>
    <col min="4098" max="4098" width="12.42578125" style="23" bestFit="1" customWidth="1"/>
    <col min="4099" max="4347" width="9.140625" style="23"/>
    <col min="4348" max="4348" width="92.5703125" style="23" customWidth="1"/>
    <col min="4349" max="4349" width="9.140625" style="23"/>
    <col min="4350" max="4350" width="14.42578125" style="23" customWidth="1"/>
    <col min="4351" max="4351" width="14.140625" style="23" customWidth="1"/>
    <col min="4352" max="4352" width="14" style="23" customWidth="1"/>
    <col min="4353" max="4353" width="15.140625" style="23" customWidth="1"/>
    <col min="4354" max="4354" width="12.42578125" style="23" bestFit="1" customWidth="1"/>
    <col min="4355" max="4603" width="9.140625" style="23"/>
    <col min="4604" max="4604" width="92.5703125" style="23" customWidth="1"/>
    <col min="4605" max="4605" width="9.140625" style="23"/>
    <col min="4606" max="4606" width="14.42578125" style="23" customWidth="1"/>
    <col min="4607" max="4607" width="14.140625" style="23" customWidth="1"/>
    <col min="4608" max="4608" width="14" style="23" customWidth="1"/>
    <col min="4609" max="4609" width="15.140625" style="23" customWidth="1"/>
    <col min="4610" max="4610" width="12.42578125" style="23" bestFit="1" customWidth="1"/>
    <col min="4611" max="4859" width="9.140625" style="23"/>
    <col min="4860" max="4860" width="92.5703125" style="23" customWidth="1"/>
    <col min="4861" max="4861" width="9.140625" style="23"/>
    <col min="4862" max="4862" width="14.42578125" style="23" customWidth="1"/>
    <col min="4863" max="4863" width="14.140625" style="23" customWidth="1"/>
    <col min="4864" max="4864" width="14" style="23" customWidth="1"/>
    <col min="4865" max="4865" width="15.140625" style="23" customWidth="1"/>
    <col min="4866" max="4866" width="12.42578125" style="23" bestFit="1" customWidth="1"/>
    <col min="4867" max="5115" width="9.140625" style="23"/>
    <col min="5116" max="5116" width="92.5703125" style="23" customWidth="1"/>
    <col min="5117" max="5117" width="9.140625" style="23"/>
    <col min="5118" max="5118" width="14.42578125" style="23" customWidth="1"/>
    <col min="5119" max="5119" width="14.140625" style="23" customWidth="1"/>
    <col min="5120" max="5120" width="14" style="23" customWidth="1"/>
    <col min="5121" max="5121" width="15.140625" style="23" customWidth="1"/>
    <col min="5122" max="5122" width="12.42578125" style="23" bestFit="1" customWidth="1"/>
    <col min="5123" max="5371" width="9.140625" style="23"/>
    <col min="5372" max="5372" width="92.5703125" style="23" customWidth="1"/>
    <col min="5373" max="5373" width="9.140625" style="23"/>
    <col min="5374" max="5374" width="14.42578125" style="23" customWidth="1"/>
    <col min="5375" max="5375" width="14.140625" style="23" customWidth="1"/>
    <col min="5376" max="5376" width="14" style="23" customWidth="1"/>
    <col min="5377" max="5377" width="15.140625" style="23" customWidth="1"/>
    <col min="5378" max="5378" width="12.42578125" style="23" bestFit="1" customWidth="1"/>
    <col min="5379" max="5627" width="9.140625" style="23"/>
    <col min="5628" max="5628" width="92.5703125" style="23" customWidth="1"/>
    <col min="5629" max="5629" width="9.140625" style="23"/>
    <col min="5630" max="5630" width="14.42578125" style="23" customWidth="1"/>
    <col min="5631" max="5631" width="14.140625" style="23" customWidth="1"/>
    <col min="5632" max="5632" width="14" style="23" customWidth="1"/>
    <col min="5633" max="5633" width="15.140625" style="23" customWidth="1"/>
    <col min="5634" max="5634" width="12.42578125" style="23" bestFit="1" customWidth="1"/>
    <col min="5635" max="5883" width="9.140625" style="23"/>
    <col min="5884" max="5884" width="92.5703125" style="23" customWidth="1"/>
    <col min="5885" max="5885" width="9.140625" style="23"/>
    <col min="5886" max="5886" width="14.42578125" style="23" customWidth="1"/>
    <col min="5887" max="5887" width="14.140625" style="23" customWidth="1"/>
    <col min="5888" max="5888" width="14" style="23" customWidth="1"/>
    <col min="5889" max="5889" width="15.140625" style="23" customWidth="1"/>
    <col min="5890" max="5890" width="12.42578125" style="23" bestFit="1" customWidth="1"/>
    <col min="5891" max="6139" width="9.140625" style="23"/>
    <col min="6140" max="6140" width="92.5703125" style="23" customWidth="1"/>
    <col min="6141" max="6141" width="9.140625" style="23"/>
    <col min="6142" max="6142" width="14.42578125" style="23" customWidth="1"/>
    <col min="6143" max="6143" width="14.140625" style="23" customWidth="1"/>
    <col min="6144" max="6144" width="14" style="23" customWidth="1"/>
    <col min="6145" max="6145" width="15.140625" style="23" customWidth="1"/>
    <col min="6146" max="6146" width="12.42578125" style="23" bestFit="1" customWidth="1"/>
    <col min="6147" max="6395" width="9.140625" style="23"/>
    <col min="6396" max="6396" width="92.5703125" style="23" customWidth="1"/>
    <col min="6397" max="6397" width="9.140625" style="23"/>
    <col min="6398" max="6398" width="14.42578125" style="23" customWidth="1"/>
    <col min="6399" max="6399" width="14.140625" style="23" customWidth="1"/>
    <col min="6400" max="6400" width="14" style="23" customWidth="1"/>
    <col min="6401" max="6401" width="15.140625" style="23" customWidth="1"/>
    <col min="6402" max="6402" width="12.42578125" style="23" bestFit="1" customWidth="1"/>
    <col min="6403" max="6651" width="9.140625" style="23"/>
    <col min="6652" max="6652" width="92.5703125" style="23" customWidth="1"/>
    <col min="6653" max="6653" width="9.140625" style="23"/>
    <col min="6654" max="6654" width="14.42578125" style="23" customWidth="1"/>
    <col min="6655" max="6655" width="14.140625" style="23" customWidth="1"/>
    <col min="6656" max="6656" width="14" style="23" customWidth="1"/>
    <col min="6657" max="6657" width="15.140625" style="23" customWidth="1"/>
    <col min="6658" max="6658" width="12.42578125" style="23" bestFit="1" customWidth="1"/>
    <col min="6659" max="6907" width="9.140625" style="23"/>
    <col min="6908" max="6908" width="92.5703125" style="23" customWidth="1"/>
    <col min="6909" max="6909" width="9.140625" style="23"/>
    <col min="6910" max="6910" width="14.42578125" style="23" customWidth="1"/>
    <col min="6911" max="6911" width="14.140625" style="23" customWidth="1"/>
    <col min="6912" max="6912" width="14" style="23" customWidth="1"/>
    <col min="6913" max="6913" width="15.140625" style="23" customWidth="1"/>
    <col min="6914" max="6914" width="12.42578125" style="23" bestFit="1" customWidth="1"/>
    <col min="6915" max="7163" width="9.140625" style="23"/>
    <col min="7164" max="7164" width="92.5703125" style="23" customWidth="1"/>
    <col min="7165" max="7165" width="9.140625" style="23"/>
    <col min="7166" max="7166" width="14.42578125" style="23" customWidth="1"/>
    <col min="7167" max="7167" width="14.140625" style="23" customWidth="1"/>
    <col min="7168" max="7168" width="14" style="23" customWidth="1"/>
    <col min="7169" max="7169" width="15.140625" style="23" customWidth="1"/>
    <col min="7170" max="7170" width="12.42578125" style="23" bestFit="1" customWidth="1"/>
    <col min="7171" max="7419" width="9.140625" style="23"/>
    <col min="7420" max="7420" width="92.5703125" style="23" customWidth="1"/>
    <col min="7421" max="7421" width="9.140625" style="23"/>
    <col min="7422" max="7422" width="14.42578125" style="23" customWidth="1"/>
    <col min="7423" max="7423" width="14.140625" style="23" customWidth="1"/>
    <col min="7424" max="7424" width="14" style="23" customWidth="1"/>
    <col min="7425" max="7425" width="15.140625" style="23" customWidth="1"/>
    <col min="7426" max="7426" width="12.42578125" style="23" bestFit="1" customWidth="1"/>
    <col min="7427" max="7675" width="9.140625" style="23"/>
    <col min="7676" max="7676" width="92.5703125" style="23" customWidth="1"/>
    <col min="7677" max="7677" width="9.140625" style="23"/>
    <col min="7678" max="7678" width="14.42578125" style="23" customWidth="1"/>
    <col min="7679" max="7679" width="14.140625" style="23" customWidth="1"/>
    <col min="7680" max="7680" width="14" style="23" customWidth="1"/>
    <col min="7681" max="7681" width="15.140625" style="23" customWidth="1"/>
    <col min="7682" max="7682" width="12.42578125" style="23" bestFit="1" customWidth="1"/>
    <col min="7683" max="7931" width="9.140625" style="23"/>
    <col min="7932" max="7932" width="92.5703125" style="23" customWidth="1"/>
    <col min="7933" max="7933" width="9.140625" style="23"/>
    <col min="7934" max="7934" width="14.42578125" style="23" customWidth="1"/>
    <col min="7935" max="7935" width="14.140625" style="23" customWidth="1"/>
    <col min="7936" max="7936" width="14" style="23" customWidth="1"/>
    <col min="7937" max="7937" width="15.140625" style="23" customWidth="1"/>
    <col min="7938" max="7938" width="12.42578125" style="23" bestFit="1" customWidth="1"/>
    <col min="7939" max="8187" width="9.140625" style="23"/>
    <col min="8188" max="8188" width="92.5703125" style="23" customWidth="1"/>
    <col min="8189" max="8189" width="9.140625" style="23"/>
    <col min="8190" max="8190" width="14.42578125" style="23" customWidth="1"/>
    <col min="8191" max="8191" width="14.140625" style="23" customWidth="1"/>
    <col min="8192" max="8192" width="14" style="23" customWidth="1"/>
    <col min="8193" max="8193" width="15.140625" style="23" customWidth="1"/>
    <col min="8194" max="8194" width="12.42578125" style="23" bestFit="1" customWidth="1"/>
    <col min="8195" max="8443" width="9.140625" style="23"/>
    <col min="8444" max="8444" width="92.5703125" style="23" customWidth="1"/>
    <col min="8445" max="8445" width="9.140625" style="23"/>
    <col min="8446" max="8446" width="14.42578125" style="23" customWidth="1"/>
    <col min="8447" max="8447" width="14.140625" style="23" customWidth="1"/>
    <col min="8448" max="8448" width="14" style="23" customWidth="1"/>
    <col min="8449" max="8449" width="15.140625" style="23" customWidth="1"/>
    <col min="8450" max="8450" width="12.42578125" style="23" bestFit="1" customWidth="1"/>
    <col min="8451" max="8699" width="9.140625" style="23"/>
    <col min="8700" max="8700" width="92.5703125" style="23" customWidth="1"/>
    <col min="8701" max="8701" width="9.140625" style="23"/>
    <col min="8702" max="8702" width="14.42578125" style="23" customWidth="1"/>
    <col min="8703" max="8703" width="14.140625" style="23" customWidth="1"/>
    <col min="8704" max="8704" width="14" style="23" customWidth="1"/>
    <col min="8705" max="8705" width="15.140625" style="23" customWidth="1"/>
    <col min="8706" max="8706" width="12.42578125" style="23" bestFit="1" customWidth="1"/>
    <col min="8707" max="8955" width="9.140625" style="23"/>
    <col min="8956" max="8956" width="92.5703125" style="23" customWidth="1"/>
    <col min="8957" max="8957" width="9.140625" style="23"/>
    <col min="8958" max="8958" width="14.42578125" style="23" customWidth="1"/>
    <col min="8959" max="8959" width="14.140625" style="23" customWidth="1"/>
    <col min="8960" max="8960" width="14" style="23" customWidth="1"/>
    <col min="8961" max="8961" width="15.140625" style="23" customWidth="1"/>
    <col min="8962" max="8962" width="12.42578125" style="23" bestFit="1" customWidth="1"/>
    <col min="8963" max="9211" width="9.140625" style="23"/>
    <col min="9212" max="9212" width="92.5703125" style="23" customWidth="1"/>
    <col min="9213" max="9213" width="9.140625" style="23"/>
    <col min="9214" max="9214" width="14.42578125" style="23" customWidth="1"/>
    <col min="9215" max="9215" width="14.140625" style="23" customWidth="1"/>
    <col min="9216" max="9216" width="14" style="23" customWidth="1"/>
    <col min="9217" max="9217" width="15.140625" style="23" customWidth="1"/>
    <col min="9218" max="9218" width="12.42578125" style="23" bestFit="1" customWidth="1"/>
    <col min="9219" max="9467" width="9.140625" style="23"/>
    <col min="9468" max="9468" width="92.5703125" style="23" customWidth="1"/>
    <col min="9469" max="9469" width="9.140625" style="23"/>
    <col min="9470" max="9470" width="14.42578125" style="23" customWidth="1"/>
    <col min="9471" max="9471" width="14.140625" style="23" customWidth="1"/>
    <col min="9472" max="9472" width="14" style="23" customWidth="1"/>
    <col min="9473" max="9473" width="15.140625" style="23" customWidth="1"/>
    <col min="9474" max="9474" width="12.42578125" style="23" bestFit="1" customWidth="1"/>
    <col min="9475" max="9723" width="9.140625" style="23"/>
    <col min="9724" max="9724" width="92.5703125" style="23" customWidth="1"/>
    <col min="9725" max="9725" width="9.140625" style="23"/>
    <col min="9726" max="9726" width="14.42578125" style="23" customWidth="1"/>
    <col min="9727" max="9727" width="14.140625" style="23" customWidth="1"/>
    <col min="9728" max="9728" width="14" style="23" customWidth="1"/>
    <col min="9729" max="9729" width="15.140625" style="23" customWidth="1"/>
    <col min="9730" max="9730" width="12.42578125" style="23" bestFit="1" customWidth="1"/>
    <col min="9731" max="9979" width="9.140625" style="23"/>
    <col min="9980" max="9980" width="92.5703125" style="23" customWidth="1"/>
    <col min="9981" max="9981" width="9.140625" style="23"/>
    <col min="9982" max="9982" width="14.42578125" style="23" customWidth="1"/>
    <col min="9983" max="9983" width="14.140625" style="23" customWidth="1"/>
    <col min="9984" max="9984" width="14" style="23" customWidth="1"/>
    <col min="9985" max="9985" width="15.140625" style="23" customWidth="1"/>
    <col min="9986" max="9986" width="12.42578125" style="23" bestFit="1" customWidth="1"/>
    <col min="9987" max="10235" width="9.140625" style="23"/>
    <col min="10236" max="10236" width="92.5703125" style="23" customWidth="1"/>
    <col min="10237" max="10237" width="9.140625" style="23"/>
    <col min="10238" max="10238" width="14.42578125" style="23" customWidth="1"/>
    <col min="10239" max="10239" width="14.140625" style="23" customWidth="1"/>
    <col min="10240" max="10240" width="14" style="23" customWidth="1"/>
    <col min="10241" max="10241" width="15.140625" style="23" customWidth="1"/>
    <col min="10242" max="10242" width="12.42578125" style="23" bestFit="1" customWidth="1"/>
    <col min="10243" max="10491" width="9.140625" style="23"/>
    <col min="10492" max="10492" width="92.5703125" style="23" customWidth="1"/>
    <col min="10493" max="10493" width="9.140625" style="23"/>
    <col min="10494" max="10494" width="14.42578125" style="23" customWidth="1"/>
    <col min="10495" max="10495" width="14.140625" style="23" customWidth="1"/>
    <col min="10496" max="10496" width="14" style="23" customWidth="1"/>
    <col min="10497" max="10497" width="15.140625" style="23" customWidth="1"/>
    <col min="10498" max="10498" width="12.42578125" style="23" bestFit="1" customWidth="1"/>
    <col min="10499" max="10747" width="9.140625" style="23"/>
    <col min="10748" max="10748" width="92.5703125" style="23" customWidth="1"/>
    <col min="10749" max="10749" width="9.140625" style="23"/>
    <col min="10750" max="10750" width="14.42578125" style="23" customWidth="1"/>
    <col min="10751" max="10751" width="14.140625" style="23" customWidth="1"/>
    <col min="10752" max="10752" width="14" style="23" customWidth="1"/>
    <col min="10753" max="10753" width="15.140625" style="23" customWidth="1"/>
    <col min="10754" max="10754" width="12.42578125" style="23" bestFit="1" customWidth="1"/>
    <col min="10755" max="11003" width="9.140625" style="23"/>
    <col min="11004" max="11004" width="92.5703125" style="23" customWidth="1"/>
    <col min="11005" max="11005" width="9.140625" style="23"/>
    <col min="11006" max="11006" width="14.42578125" style="23" customWidth="1"/>
    <col min="11007" max="11007" width="14.140625" style="23" customWidth="1"/>
    <col min="11008" max="11008" width="14" style="23" customWidth="1"/>
    <col min="11009" max="11009" width="15.140625" style="23" customWidth="1"/>
    <col min="11010" max="11010" width="12.42578125" style="23" bestFit="1" customWidth="1"/>
    <col min="11011" max="11259" width="9.140625" style="23"/>
    <col min="11260" max="11260" width="92.5703125" style="23" customWidth="1"/>
    <col min="11261" max="11261" width="9.140625" style="23"/>
    <col min="11262" max="11262" width="14.42578125" style="23" customWidth="1"/>
    <col min="11263" max="11263" width="14.140625" style="23" customWidth="1"/>
    <col min="11264" max="11264" width="14" style="23" customWidth="1"/>
    <col min="11265" max="11265" width="15.140625" style="23" customWidth="1"/>
    <col min="11266" max="11266" width="12.42578125" style="23" bestFit="1" customWidth="1"/>
    <col min="11267" max="11515" width="9.140625" style="23"/>
    <col min="11516" max="11516" width="92.5703125" style="23" customWidth="1"/>
    <col min="11517" max="11517" width="9.140625" style="23"/>
    <col min="11518" max="11518" width="14.42578125" style="23" customWidth="1"/>
    <col min="11519" max="11519" width="14.140625" style="23" customWidth="1"/>
    <col min="11520" max="11520" width="14" style="23" customWidth="1"/>
    <col min="11521" max="11521" width="15.140625" style="23" customWidth="1"/>
    <col min="11522" max="11522" width="12.42578125" style="23" bestFit="1" customWidth="1"/>
    <col min="11523" max="11771" width="9.140625" style="23"/>
    <col min="11772" max="11772" width="92.5703125" style="23" customWidth="1"/>
    <col min="11773" max="11773" width="9.140625" style="23"/>
    <col min="11774" max="11774" width="14.42578125" style="23" customWidth="1"/>
    <col min="11775" max="11775" width="14.140625" style="23" customWidth="1"/>
    <col min="11776" max="11776" width="14" style="23" customWidth="1"/>
    <col min="11777" max="11777" width="15.140625" style="23" customWidth="1"/>
    <col min="11778" max="11778" width="12.42578125" style="23" bestFit="1" customWidth="1"/>
    <col min="11779" max="12027" width="9.140625" style="23"/>
    <col min="12028" max="12028" width="92.5703125" style="23" customWidth="1"/>
    <col min="12029" max="12029" width="9.140625" style="23"/>
    <col min="12030" max="12030" width="14.42578125" style="23" customWidth="1"/>
    <col min="12031" max="12031" width="14.140625" style="23" customWidth="1"/>
    <col min="12032" max="12032" width="14" style="23" customWidth="1"/>
    <col min="12033" max="12033" width="15.140625" style="23" customWidth="1"/>
    <col min="12034" max="12034" width="12.42578125" style="23" bestFit="1" customWidth="1"/>
    <col min="12035" max="12283" width="9.140625" style="23"/>
    <col min="12284" max="12284" width="92.5703125" style="23" customWidth="1"/>
    <col min="12285" max="12285" width="9.140625" style="23"/>
    <col min="12286" max="12286" width="14.42578125" style="23" customWidth="1"/>
    <col min="12287" max="12287" width="14.140625" style="23" customWidth="1"/>
    <col min="12288" max="12288" width="14" style="23" customWidth="1"/>
    <col min="12289" max="12289" width="15.140625" style="23" customWidth="1"/>
    <col min="12290" max="12290" width="12.42578125" style="23" bestFit="1" customWidth="1"/>
    <col min="12291" max="12539" width="9.140625" style="23"/>
    <col min="12540" max="12540" width="92.5703125" style="23" customWidth="1"/>
    <col min="12541" max="12541" width="9.140625" style="23"/>
    <col min="12542" max="12542" width="14.42578125" style="23" customWidth="1"/>
    <col min="12543" max="12543" width="14.140625" style="23" customWidth="1"/>
    <col min="12544" max="12544" width="14" style="23" customWidth="1"/>
    <col min="12545" max="12545" width="15.140625" style="23" customWidth="1"/>
    <col min="12546" max="12546" width="12.42578125" style="23" bestFit="1" customWidth="1"/>
    <col min="12547" max="12795" width="9.140625" style="23"/>
    <col min="12796" max="12796" width="92.5703125" style="23" customWidth="1"/>
    <col min="12797" max="12797" width="9.140625" style="23"/>
    <col min="12798" max="12798" width="14.42578125" style="23" customWidth="1"/>
    <col min="12799" max="12799" width="14.140625" style="23" customWidth="1"/>
    <col min="12800" max="12800" width="14" style="23" customWidth="1"/>
    <col min="12801" max="12801" width="15.140625" style="23" customWidth="1"/>
    <col min="12802" max="12802" width="12.42578125" style="23" bestFit="1" customWidth="1"/>
    <col min="12803" max="13051" width="9.140625" style="23"/>
    <col min="13052" max="13052" width="92.5703125" style="23" customWidth="1"/>
    <col min="13053" max="13053" width="9.140625" style="23"/>
    <col min="13054" max="13054" width="14.42578125" style="23" customWidth="1"/>
    <col min="13055" max="13055" width="14.140625" style="23" customWidth="1"/>
    <col min="13056" max="13056" width="14" style="23" customWidth="1"/>
    <col min="13057" max="13057" width="15.140625" style="23" customWidth="1"/>
    <col min="13058" max="13058" width="12.42578125" style="23" bestFit="1" customWidth="1"/>
    <col min="13059" max="13307" width="9.140625" style="23"/>
    <col min="13308" max="13308" width="92.5703125" style="23" customWidth="1"/>
    <col min="13309" max="13309" width="9.140625" style="23"/>
    <col min="13310" max="13310" width="14.42578125" style="23" customWidth="1"/>
    <col min="13311" max="13311" width="14.140625" style="23" customWidth="1"/>
    <col min="13312" max="13312" width="14" style="23" customWidth="1"/>
    <col min="13313" max="13313" width="15.140625" style="23" customWidth="1"/>
    <col min="13314" max="13314" width="12.42578125" style="23" bestFit="1" customWidth="1"/>
    <col min="13315" max="13563" width="9.140625" style="23"/>
    <col min="13564" max="13564" width="92.5703125" style="23" customWidth="1"/>
    <col min="13565" max="13565" width="9.140625" style="23"/>
    <col min="13566" max="13566" width="14.42578125" style="23" customWidth="1"/>
    <col min="13567" max="13567" width="14.140625" style="23" customWidth="1"/>
    <col min="13568" max="13568" width="14" style="23" customWidth="1"/>
    <col min="13569" max="13569" width="15.140625" style="23" customWidth="1"/>
    <col min="13570" max="13570" width="12.42578125" style="23" bestFit="1" customWidth="1"/>
    <col min="13571" max="13819" width="9.140625" style="23"/>
    <col min="13820" max="13820" width="92.5703125" style="23" customWidth="1"/>
    <col min="13821" max="13821" width="9.140625" style="23"/>
    <col min="13822" max="13822" width="14.42578125" style="23" customWidth="1"/>
    <col min="13823" max="13823" width="14.140625" style="23" customWidth="1"/>
    <col min="13824" max="13824" width="14" style="23" customWidth="1"/>
    <col min="13825" max="13825" width="15.140625" style="23" customWidth="1"/>
    <col min="13826" max="13826" width="12.42578125" style="23" bestFit="1" customWidth="1"/>
    <col min="13827" max="14075" width="9.140625" style="23"/>
    <col min="14076" max="14076" width="92.5703125" style="23" customWidth="1"/>
    <col min="14077" max="14077" width="9.140625" style="23"/>
    <col min="14078" max="14078" width="14.42578125" style="23" customWidth="1"/>
    <col min="14079" max="14079" width="14.140625" style="23" customWidth="1"/>
    <col min="14080" max="14080" width="14" style="23" customWidth="1"/>
    <col min="14081" max="14081" width="15.140625" style="23" customWidth="1"/>
    <col min="14082" max="14082" width="12.42578125" style="23" bestFit="1" customWidth="1"/>
    <col min="14083" max="14331" width="9.140625" style="23"/>
    <col min="14332" max="14332" width="92.5703125" style="23" customWidth="1"/>
    <col min="14333" max="14333" width="9.140625" style="23"/>
    <col min="14334" max="14334" width="14.42578125" style="23" customWidth="1"/>
    <col min="14335" max="14335" width="14.140625" style="23" customWidth="1"/>
    <col min="14336" max="14336" width="14" style="23" customWidth="1"/>
    <col min="14337" max="14337" width="15.140625" style="23" customWidth="1"/>
    <col min="14338" max="14338" width="12.42578125" style="23" bestFit="1" customWidth="1"/>
    <col min="14339" max="14587" width="9.140625" style="23"/>
    <col min="14588" max="14588" width="92.5703125" style="23" customWidth="1"/>
    <col min="14589" max="14589" width="9.140625" style="23"/>
    <col min="14590" max="14590" width="14.42578125" style="23" customWidth="1"/>
    <col min="14591" max="14591" width="14.140625" style="23" customWidth="1"/>
    <col min="14592" max="14592" width="14" style="23" customWidth="1"/>
    <col min="14593" max="14593" width="15.140625" style="23" customWidth="1"/>
    <col min="14594" max="14594" width="12.42578125" style="23" bestFit="1" customWidth="1"/>
    <col min="14595" max="14843" width="9.140625" style="23"/>
    <col min="14844" max="14844" width="92.5703125" style="23" customWidth="1"/>
    <col min="14845" max="14845" width="9.140625" style="23"/>
    <col min="14846" max="14846" width="14.42578125" style="23" customWidth="1"/>
    <col min="14847" max="14847" width="14.140625" style="23" customWidth="1"/>
    <col min="14848" max="14848" width="14" style="23" customWidth="1"/>
    <col min="14849" max="14849" width="15.140625" style="23" customWidth="1"/>
    <col min="14850" max="14850" width="12.42578125" style="23" bestFit="1" customWidth="1"/>
    <col min="14851" max="15099" width="9.140625" style="23"/>
    <col min="15100" max="15100" width="92.5703125" style="23" customWidth="1"/>
    <col min="15101" max="15101" width="9.140625" style="23"/>
    <col min="15102" max="15102" width="14.42578125" style="23" customWidth="1"/>
    <col min="15103" max="15103" width="14.140625" style="23" customWidth="1"/>
    <col min="15104" max="15104" width="14" style="23" customWidth="1"/>
    <col min="15105" max="15105" width="15.140625" style="23" customWidth="1"/>
    <col min="15106" max="15106" width="12.42578125" style="23" bestFit="1" customWidth="1"/>
    <col min="15107" max="15355" width="9.140625" style="23"/>
    <col min="15356" max="15356" width="92.5703125" style="23" customWidth="1"/>
    <col min="15357" max="15357" width="9.140625" style="23"/>
    <col min="15358" max="15358" width="14.42578125" style="23" customWidth="1"/>
    <col min="15359" max="15359" width="14.140625" style="23" customWidth="1"/>
    <col min="15360" max="15360" width="14" style="23" customWidth="1"/>
    <col min="15361" max="15361" width="15.140625" style="23" customWidth="1"/>
    <col min="15362" max="15362" width="12.42578125" style="23" bestFit="1" customWidth="1"/>
    <col min="15363" max="15611" width="9.140625" style="23"/>
    <col min="15612" max="15612" width="92.5703125" style="23" customWidth="1"/>
    <col min="15613" max="15613" width="9.140625" style="23"/>
    <col min="15614" max="15614" width="14.42578125" style="23" customWidth="1"/>
    <col min="15615" max="15615" width="14.140625" style="23" customWidth="1"/>
    <col min="15616" max="15616" width="14" style="23" customWidth="1"/>
    <col min="15617" max="15617" width="15.140625" style="23" customWidth="1"/>
    <col min="15618" max="15618" width="12.42578125" style="23" bestFit="1" customWidth="1"/>
    <col min="15619" max="15867" width="9.140625" style="23"/>
    <col min="15868" max="15868" width="92.5703125" style="23" customWidth="1"/>
    <col min="15869" max="15869" width="9.140625" style="23"/>
    <col min="15870" max="15870" width="14.42578125" style="23" customWidth="1"/>
    <col min="15871" max="15871" width="14.140625" style="23" customWidth="1"/>
    <col min="15872" max="15872" width="14" style="23" customWidth="1"/>
    <col min="15873" max="15873" width="15.140625" style="23" customWidth="1"/>
    <col min="15874" max="15874" width="12.42578125" style="23" bestFit="1" customWidth="1"/>
    <col min="15875" max="16123" width="9.140625" style="23"/>
    <col min="16124" max="16124" width="92.5703125" style="23" customWidth="1"/>
    <col min="16125" max="16125" width="9.140625" style="23"/>
    <col min="16126" max="16126" width="14.42578125" style="23" customWidth="1"/>
    <col min="16127" max="16127" width="14.140625" style="23" customWidth="1"/>
    <col min="16128" max="16128" width="14" style="23" customWidth="1"/>
    <col min="16129" max="16129" width="15.140625" style="23" customWidth="1"/>
    <col min="16130" max="16130" width="12.42578125" style="23" bestFit="1" customWidth="1"/>
    <col min="16131" max="16384" width="9.140625" style="23"/>
  </cols>
  <sheetData>
    <row r="1" spans="1:11">
      <c r="A1" s="464" t="s">
        <v>582</v>
      </c>
      <c r="B1" s="464"/>
      <c r="C1" s="464"/>
      <c r="D1" s="464"/>
      <c r="E1" s="464"/>
      <c r="F1" s="462"/>
      <c r="G1" s="462"/>
      <c r="H1" s="462"/>
      <c r="I1" s="443"/>
      <c r="J1" s="443"/>
      <c r="K1" s="443"/>
    </row>
    <row r="2" spans="1:11" ht="24" customHeight="1">
      <c r="A2" s="193"/>
      <c r="B2" s="193"/>
      <c r="C2" s="193"/>
      <c r="D2" s="193"/>
      <c r="E2" s="193"/>
      <c r="F2" s="191"/>
      <c r="G2" s="191"/>
      <c r="H2" s="191"/>
    </row>
    <row r="3" spans="1:11" ht="24" customHeight="1">
      <c r="A3" s="193"/>
      <c r="B3" s="193"/>
      <c r="C3" s="193"/>
      <c r="D3" s="193"/>
      <c r="E3" s="193"/>
      <c r="F3" s="191"/>
      <c r="G3" s="191"/>
      <c r="H3" s="191"/>
    </row>
    <row r="4" spans="1:11" ht="18.75">
      <c r="A4" s="461" t="s">
        <v>30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</row>
    <row r="5" spans="1:11" ht="19.5">
      <c r="A5" s="463" t="s">
        <v>288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1" ht="19.5">
      <c r="A6" s="192"/>
      <c r="B6" s="190"/>
      <c r="C6" s="190"/>
      <c r="D6" s="190"/>
      <c r="E6" s="190"/>
      <c r="F6" s="190"/>
      <c r="G6" s="190"/>
      <c r="H6" s="190"/>
    </row>
    <row r="7" spans="1:11" ht="19.5">
      <c r="A7" s="192"/>
      <c r="B7" s="190"/>
      <c r="C7" s="190"/>
      <c r="D7" s="190"/>
      <c r="E7" s="190"/>
      <c r="F7" s="190"/>
      <c r="G7" s="190"/>
      <c r="H7" s="190"/>
    </row>
    <row r="8" spans="1:11" ht="15.75" thickBot="1">
      <c r="A8" s="24" t="s">
        <v>32</v>
      </c>
    </row>
    <row r="9" spans="1:11">
      <c r="A9" s="492" t="s">
        <v>33</v>
      </c>
      <c r="B9" s="494" t="s">
        <v>112</v>
      </c>
      <c r="C9" s="489" t="s">
        <v>35</v>
      </c>
      <c r="D9" s="490"/>
      <c r="E9" s="496"/>
      <c r="F9" s="489" t="s">
        <v>270</v>
      </c>
      <c r="G9" s="490"/>
      <c r="H9" s="491"/>
      <c r="I9" s="489" t="s">
        <v>105</v>
      </c>
      <c r="J9" s="490"/>
      <c r="K9" s="491"/>
    </row>
    <row r="10" spans="1:11" s="190" customFormat="1" ht="60.75" customHeight="1">
      <c r="A10" s="493"/>
      <c r="B10" s="495"/>
      <c r="C10" s="25" t="s">
        <v>289</v>
      </c>
      <c r="D10" s="26" t="s">
        <v>269</v>
      </c>
      <c r="E10" s="194" t="s">
        <v>183</v>
      </c>
      <c r="F10" s="26" t="s">
        <v>289</v>
      </c>
      <c r="G10" s="26" t="s">
        <v>269</v>
      </c>
      <c r="H10" s="201" t="s">
        <v>40</v>
      </c>
      <c r="I10" s="26" t="s">
        <v>289</v>
      </c>
      <c r="J10" s="26" t="s">
        <v>269</v>
      </c>
      <c r="K10" s="222" t="s">
        <v>40</v>
      </c>
    </row>
    <row r="11" spans="1:11" s="204" customFormat="1" ht="18" customHeight="1">
      <c r="A11" s="202" t="s">
        <v>143</v>
      </c>
      <c r="B11" s="203" t="s">
        <v>144</v>
      </c>
      <c r="C11" s="26"/>
      <c r="D11" s="26"/>
      <c r="E11" s="194"/>
      <c r="F11" s="26"/>
      <c r="G11" s="26"/>
      <c r="H11" s="201"/>
      <c r="I11" s="26"/>
      <c r="J11" s="26"/>
      <c r="K11" s="223">
        <f>SUM(I11:J11)</f>
        <v>0</v>
      </c>
    </row>
    <row r="12" spans="1:11" s="204" customFormat="1" ht="23.25" customHeight="1">
      <c r="A12" s="202" t="s">
        <v>161</v>
      </c>
      <c r="B12" s="203" t="s">
        <v>162</v>
      </c>
      <c r="C12" s="26"/>
      <c r="D12" s="26"/>
      <c r="E12" s="194"/>
      <c r="F12" s="26"/>
      <c r="G12" s="26"/>
      <c r="H12" s="201"/>
      <c r="I12" s="26"/>
      <c r="J12" s="26"/>
      <c r="K12" s="223">
        <f t="shared" ref="K12:K17" si="0">SUM(I12:J12)</f>
        <v>0</v>
      </c>
    </row>
    <row r="13" spans="1:11">
      <c r="A13" s="205" t="s">
        <v>173</v>
      </c>
      <c r="B13" s="206" t="s">
        <v>174</v>
      </c>
      <c r="C13" s="182">
        <v>1516274</v>
      </c>
      <c r="D13" s="182">
        <v>6402647</v>
      </c>
      <c r="E13" s="182">
        <f t="shared" ref="E13:E17" si="1">SUM(C13:D13)</f>
        <v>7918921</v>
      </c>
      <c r="F13" s="182">
        <v>1516274</v>
      </c>
      <c r="G13" s="207">
        <v>6402647</v>
      </c>
      <c r="H13" s="208">
        <f t="shared" ref="H13:H17" si="2">SUM(F13:G13)</f>
        <v>7918921</v>
      </c>
      <c r="I13" s="182">
        <v>1516274</v>
      </c>
      <c r="J13" s="207">
        <v>6402647</v>
      </c>
      <c r="K13" s="223">
        <f t="shared" si="0"/>
        <v>7918921</v>
      </c>
    </row>
    <row r="14" spans="1:11">
      <c r="A14" s="209" t="s">
        <v>175</v>
      </c>
      <c r="B14" s="203" t="s">
        <v>176</v>
      </c>
      <c r="C14" s="117">
        <f>SUM(C13:C13)</f>
        <v>1516274</v>
      </c>
      <c r="D14" s="117">
        <f>SUM(D13)</f>
        <v>6402647</v>
      </c>
      <c r="E14" s="117">
        <f t="shared" si="1"/>
        <v>7918921</v>
      </c>
      <c r="F14" s="117">
        <v>1516274</v>
      </c>
      <c r="G14" s="210">
        <f>SUM(G13)</f>
        <v>6402647</v>
      </c>
      <c r="H14" s="211">
        <f t="shared" si="2"/>
        <v>7918921</v>
      </c>
      <c r="I14" s="117">
        <f>SUM(I13)</f>
        <v>1516274</v>
      </c>
      <c r="J14" s="210">
        <f>SUM(J13)</f>
        <v>6402647</v>
      </c>
      <c r="K14" s="223">
        <f t="shared" si="0"/>
        <v>7918921</v>
      </c>
    </row>
    <row r="15" spans="1:11">
      <c r="A15" s="212" t="s">
        <v>177</v>
      </c>
      <c r="B15" s="203" t="s">
        <v>178</v>
      </c>
      <c r="C15" s="117">
        <f>SUM(C14)</f>
        <v>1516274</v>
      </c>
      <c r="D15" s="117">
        <f>SUM(D14:D14)</f>
        <v>6402647</v>
      </c>
      <c r="E15" s="117">
        <f t="shared" si="1"/>
        <v>7918921</v>
      </c>
      <c r="F15" s="117">
        <f>SUM(F14)</f>
        <v>1516274</v>
      </c>
      <c r="G15" s="210">
        <f>SUM(G14)</f>
        <v>6402647</v>
      </c>
      <c r="H15" s="211">
        <f t="shared" si="2"/>
        <v>7918921</v>
      </c>
      <c r="I15" s="117">
        <f>SUM(I14:I14)</f>
        <v>1516274</v>
      </c>
      <c r="J15" s="210">
        <f>SUM(J14:J14)</f>
        <v>6402647</v>
      </c>
      <c r="K15" s="223">
        <f t="shared" si="0"/>
        <v>7918921</v>
      </c>
    </row>
    <row r="16" spans="1:11" s="12" customFormat="1" ht="15.75">
      <c r="A16" s="213" t="s">
        <v>179</v>
      </c>
      <c r="B16" s="214" t="s">
        <v>180</v>
      </c>
      <c r="C16" s="186">
        <f>SUM(C15)</f>
        <v>1516274</v>
      </c>
      <c r="D16" s="186">
        <f>SUM(D15)</f>
        <v>6402647</v>
      </c>
      <c r="E16" s="117">
        <f t="shared" si="1"/>
        <v>7918921</v>
      </c>
      <c r="F16" s="186">
        <f>SUM(F15)</f>
        <v>1516274</v>
      </c>
      <c r="G16" s="215">
        <f>SUM(G15)</f>
        <v>6402647</v>
      </c>
      <c r="H16" s="211">
        <f t="shared" si="2"/>
        <v>7918921</v>
      </c>
      <c r="I16" s="186">
        <f>SUM(I15)</f>
        <v>1516274</v>
      </c>
      <c r="J16" s="215">
        <f>SUM(J15)</f>
        <v>6402647</v>
      </c>
      <c r="K16" s="223">
        <f t="shared" si="0"/>
        <v>7918921</v>
      </c>
    </row>
    <row r="17" spans="1:11" s="12" customFormat="1" ht="16.5" thickBot="1">
      <c r="A17" s="216" t="s">
        <v>23</v>
      </c>
      <c r="B17" s="217"/>
      <c r="C17" s="218">
        <f>SUM(C16)</f>
        <v>1516274</v>
      </c>
      <c r="D17" s="218">
        <f>SUM(D16)</f>
        <v>6402647</v>
      </c>
      <c r="E17" s="219">
        <f t="shared" si="1"/>
        <v>7918921</v>
      </c>
      <c r="F17" s="218">
        <f>SUM(F16)</f>
        <v>1516274</v>
      </c>
      <c r="G17" s="220">
        <f>SUM(G16)</f>
        <v>6402647</v>
      </c>
      <c r="H17" s="221">
        <f t="shared" si="2"/>
        <v>7918921</v>
      </c>
      <c r="I17" s="218">
        <f>SUM(I16)</f>
        <v>1516274</v>
      </c>
      <c r="J17" s="220">
        <f>SUM(J16)</f>
        <v>6402647</v>
      </c>
      <c r="K17" s="223">
        <f t="shared" si="0"/>
        <v>7918921</v>
      </c>
    </row>
    <row r="19" spans="1:11">
      <c r="E19" s="175"/>
    </row>
  </sheetData>
  <mergeCells count="8">
    <mergeCell ref="I9:K9"/>
    <mergeCell ref="A1:K1"/>
    <mergeCell ref="A4:K4"/>
    <mergeCell ref="A5:K5"/>
    <mergeCell ref="A9:A10"/>
    <mergeCell ref="B9:B10"/>
    <mergeCell ref="C9:E9"/>
    <mergeCell ref="F9:H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18"/>
  <sheetViews>
    <sheetView topLeftCell="B1" workbookViewId="0">
      <selection activeCell="A3" sqref="A3:XFD6"/>
    </sheetView>
  </sheetViews>
  <sheetFormatPr defaultRowHeight="15"/>
  <cols>
    <col min="1" max="1" width="83" style="1" customWidth="1"/>
    <col min="2" max="2" width="12.5703125" style="1" bestFit="1" customWidth="1"/>
    <col min="3" max="3" width="14.7109375" style="1" bestFit="1" customWidth="1"/>
    <col min="4" max="4" width="12.28515625" style="1" customWidth="1"/>
    <col min="5" max="5" width="18.28515625" style="1" bestFit="1" customWidth="1"/>
    <col min="6" max="7" width="14.7109375" style="1" bestFit="1" customWidth="1"/>
    <col min="8" max="8" width="13.5703125" style="1" customWidth="1"/>
    <col min="9" max="9" width="18.28515625" style="1" bestFit="1" customWidth="1"/>
    <col min="10" max="11" width="14.7109375" style="1" bestFit="1" customWidth="1"/>
    <col min="12" max="12" width="13.42578125" style="1" customWidth="1"/>
    <col min="13" max="13" width="11.28515625" style="1" customWidth="1"/>
    <col min="14" max="14" width="17.140625" style="1" customWidth="1"/>
    <col min="15" max="253" width="9.140625" style="1"/>
    <col min="254" max="254" width="92.140625" style="1" customWidth="1"/>
    <col min="255" max="255" width="9.140625" style="1"/>
    <col min="256" max="256" width="14.28515625" style="1" customWidth="1"/>
    <col min="257" max="258" width="15.140625" style="1" customWidth="1"/>
    <col min="259" max="259" width="15.5703125" style="1" customWidth="1"/>
    <col min="260" max="260" width="0" style="1" hidden="1" customWidth="1"/>
    <col min="261" max="509" width="9.140625" style="1"/>
    <col min="510" max="510" width="92.140625" style="1" customWidth="1"/>
    <col min="511" max="511" width="9.140625" style="1"/>
    <col min="512" max="512" width="14.28515625" style="1" customWidth="1"/>
    <col min="513" max="514" width="15.140625" style="1" customWidth="1"/>
    <col min="515" max="515" width="15.5703125" style="1" customWidth="1"/>
    <col min="516" max="516" width="0" style="1" hidden="1" customWidth="1"/>
    <col min="517" max="765" width="9.140625" style="1"/>
    <col min="766" max="766" width="92.140625" style="1" customWidth="1"/>
    <col min="767" max="767" width="9.140625" style="1"/>
    <col min="768" max="768" width="14.28515625" style="1" customWidth="1"/>
    <col min="769" max="770" width="15.140625" style="1" customWidth="1"/>
    <col min="771" max="771" width="15.5703125" style="1" customWidth="1"/>
    <col min="772" max="772" width="0" style="1" hidden="1" customWidth="1"/>
    <col min="773" max="1021" width="9.140625" style="1"/>
    <col min="1022" max="1022" width="92.140625" style="1" customWidth="1"/>
    <col min="1023" max="1023" width="9.140625" style="1"/>
    <col min="1024" max="1024" width="14.28515625" style="1" customWidth="1"/>
    <col min="1025" max="1026" width="15.140625" style="1" customWidth="1"/>
    <col min="1027" max="1027" width="15.5703125" style="1" customWidth="1"/>
    <col min="1028" max="1028" width="0" style="1" hidden="1" customWidth="1"/>
    <col min="1029" max="1277" width="9.140625" style="1"/>
    <col min="1278" max="1278" width="92.140625" style="1" customWidth="1"/>
    <col min="1279" max="1279" width="9.140625" style="1"/>
    <col min="1280" max="1280" width="14.28515625" style="1" customWidth="1"/>
    <col min="1281" max="1282" width="15.140625" style="1" customWidth="1"/>
    <col min="1283" max="1283" width="15.5703125" style="1" customWidth="1"/>
    <col min="1284" max="1284" width="0" style="1" hidden="1" customWidth="1"/>
    <col min="1285" max="1533" width="9.140625" style="1"/>
    <col min="1534" max="1534" width="92.140625" style="1" customWidth="1"/>
    <col min="1535" max="1535" width="9.140625" style="1"/>
    <col min="1536" max="1536" width="14.28515625" style="1" customWidth="1"/>
    <col min="1537" max="1538" width="15.140625" style="1" customWidth="1"/>
    <col min="1539" max="1539" width="15.5703125" style="1" customWidth="1"/>
    <col min="1540" max="1540" width="0" style="1" hidden="1" customWidth="1"/>
    <col min="1541" max="1789" width="9.140625" style="1"/>
    <col min="1790" max="1790" width="92.140625" style="1" customWidth="1"/>
    <col min="1791" max="1791" width="9.140625" style="1"/>
    <col min="1792" max="1792" width="14.28515625" style="1" customWidth="1"/>
    <col min="1793" max="1794" width="15.140625" style="1" customWidth="1"/>
    <col min="1795" max="1795" width="15.5703125" style="1" customWidth="1"/>
    <col min="1796" max="1796" width="0" style="1" hidden="1" customWidth="1"/>
    <col min="1797" max="2045" width="9.140625" style="1"/>
    <col min="2046" max="2046" width="92.140625" style="1" customWidth="1"/>
    <col min="2047" max="2047" width="9.140625" style="1"/>
    <col min="2048" max="2048" width="14.28515625" style="1" customWidth="1"/>
    <col min="2049" max="2050" width="15.140625" style="1" customWidth="1"/>
    <col min="2051" max="2051" width="15.5703125" style="1" customWidth="1"/>
    <col min="2052" max="2052" width="0" style="1" hidden="1" customWidth="1"/>
    <col min="2053" max="2301" width="9.140625" style="1"/>
    <col min="2302" max="2302" width="92.140625" style="1" customWidth="1"/>
    <col min="2303" max="2303" width="9.140625" style="1"/>
    <col min="2304" max="2304" width="14.28515625" style="1" customWidth="1"/>
    <col min="2305" max="2306" width="15.140625" style="1" customWidth="1"/>
    <col min="2307" max="2307" width="15.5703125" style="1" customWidth="1"/>
    <col min="2308" max="2308" width="0" style="1" hidden="1" customWidth="1"/>
    <col min="2309" max="2557" width="9.140625" style="1"/>
    <col min="2558" max="2558" width="92.140625" style="1" customWidth="1"/>
    <col min="2559" max="2559" width="9.140625" style="1"/>
    <col min="2560" max="2560" width="14.28515625" style="1" customWidth="1"/>
    <col min="2561" max="2562" width="15.140625" style="1" customWidth="1"/>
    <col min="2563" max="2563" width="15.5703125" style="1" customWidth="1"/>
    <col min="2564" max="2564" width="0" style="1" hidden="1" customWidth="1"/>
    <col min="2565" max="2813" width="9.140625" style="1"/>
    <col min="2814" max="2814" width="92.140625" style="1" customWidth="1"/>
    <col min="2815" max="2815" width="9.140625" style="1"/>
    <col min="2816" max="2816" width="14.28515625" style="1" customWidth="1"/>
    <col min="2817" max="2818" width="15.140625" style="1" customWidth="1"/>
    <col min="2819" max="2819" width="15.5703125" style="1" customWidth="1"/>
    <col min="2820" max="2820" width="0" style="1" hidden="1" customWidth="1"/>
    <col min="2821" max="3069" width="9.140625" style="1"/>
    <col min="3070" max="3070" width="92.140625" style="1" customWidth="1"/>
    <col min="3071" max="3071" width="9.140625" style="1"/>
    <col min="3072" max="3072" width="14.28515625" style="1" customWidth="1"/>
    <col min="3073" max="3074" width="15.140625" style="1" customWidth="1"/>
    <col min="3075" max="3075" width="15.5703125" style="1" customWidth="1"/>
    <col min="3076" max="3076" width="0" style="1" hidden="1" customWidth="1"/>
    <col min="3077" max="3325" width="9.140625" style="1"/>
    <col min="3326" max="3326" width="92.140625" style="1" customWidth="1"/>
    <col min="3327" max="3327" width="9.140625" style="1"/>
    <col min="3328" max="3328" width="14.28515625" style="1" customWidth="1"/>
    <col min="3329" max="3330" width="15.140625" style="1" customWidth="1"/>
    <col min="3331" max="3331" width="15.5703125" style="1" customWidth="1"/>
    <col min="3332" max="3332" width="0" style="1" hidden="1" customWidth="1"/>
    <col min="3333" max="3581" width="9.140625" style="1"/>
    <col min="3582" max="3582" width="92.140625" style="1" customWidth="1"/>
    <col min="3583" max="3583" width="9.140625" style="1"/>
    <col min="3584" max="3584" width="14.28515625" style="1" customWidth="1"/>
    <col min="3585" max="3586" width="15.140625" style="1" customWidth="1"/>
    <col min="3587" max="3587" width="15.5703125" style="1" customWidth="1"/>
    <col min="3588" max="3588" width="0" style="1" hidden="1" customWidth="1"/>
    <col min="3589" max="3837" width="9.140625" style="1"/>
    <col min="3838" max="3838" width="92.140625" style="1" customWidth="1"/>
    <col min="3839" max="3839" width="9.140625" style="1"/>
    <col min="3840" max="3840" width="14.28515625" style="1" customWidth="1"/>
    <col min="3841" max="3842" width="15.140625" style="1" customWidth="1"/>
    <col min="3843" max="3843" width="15.5703125" style="1" customWidth="1"/>
    <col min="3844" max="3844" width="0" style="1" hidden="1" customWidth="1"/>
    <col min="3845" max="4093" width="9.140625" style="1"/>
    <col min="4094" max="4094" width="92.140625" style="1" customWidth="1"/>
    <col min="4095" max="4095" width="9.140625" style="1"/>
    <col min="4096" max="4096" width="14.28515625" style="1" customWidth="1"/>
    <col min="4097" max="4098" width="15.140625" style="1" customWidth="1"/>
    <col min="4099" max="4099" width="15.5703125" style="1" customWidth="1"/>
    <col min="4100" max="4100" width="0" style="1" hidden="1" customWidth="1"/>
    <col min="4101" max="4349" width="9.140625" style="1"/>
    <col min="4350" max="4350" width="92.140625" style="1" customWidth="1"/>
    <col min="4351" max="4351" width="9.140625" style="1"/>
    <col min="4352" max="4352" width="14.28515625" style="1" customWidth="1"/>
    <col min="4353" max="4354" width="15.140625" style="1" customWidth="1"/>
    <col min="4355" max="4355" width="15.5703125" style="1" customWidth="1"/>
    <col min="4356" max="4356" width="0" style="1" hidden="1" customWidth="1"/>
    <col min="4357" max="4605" width="9.140625" style="1"/>
    <col min="4606" max="4606" width="92.140625" style="1" customWidth="1"/>
    <col min="4607" max="4607" width="9.140625" style="1"/>
    <col min="4608" max="4608" width="14.28515625" style="1" customWidth="1"/>
    <col min="4609" max="4610" width="15.140625" style="1" customWidth="1"/>
    <col min="4611" max="4611" width="15.5703125" style="1" customWidth="1"/>
    <col min="4612" max="4612" width="0" style="1" hidden="1" customWidth="1"/>
    <col min="4613" max="4861" width="9.140625" style="1"/>
    <col min="4862" max="4862" width="92.140625" style="1" customWidth="1"/>
    <col min="4863" max="4863" width="9.140625" style="1"/>
    <col min="4864" max="4864" width="14.28515625" style="1" customWidth="1"/>
    <col min="4865" max="4866" width="15.140625" style="1" customWidth="1"/>
    <col min="4867" max="4867" width="15.5703125" style="1" customWidth="1"/>
    <col min="4868" max="4868" width="0" style="1" hidden="1" customWidth="1"/>
    <col min="4869" max="5117" width="9.140625" style="1"/>
    <col min="5118" max="5118" width="92.140625" style="1" customWidth="1"/>
    <col min="5119" max="5119" width="9.140625" style="1"/>
    <col min="5120" max="5120" width="14.28515625" style="1" customWidth="1"/>
    <col min="5121" max="5122" width="15.140625" style="1" customWidth="1"/>
    <col min="5123" max="5123" width="15.5703125" style="1" customWidth="1"/>
    <col min="5124" max="5124" width="0" style="1" hidden="1" customWidth="1"/>
    <col min="5125" max="5373" width="9.140625" style="1"/>
    <col min="5374" max="5374" width="92.140625" style="1" customWidth="1"/>
    <col min="5375" max="5375" width="9.140625" style="1"/>
    <col min="5376" max="5376" width="14.28515625" style="1" customWidth="1"/>
    <col min="5377" max="5378" width="15.140625" style="1" customWidth="1"/>
    <col min="5379" max="5379" width="15.5703125" style="1" customWidth="1"/>
    <col min="5380" max="5380" width="0" style="1" hidden="1" customWidth="1"/>
    <col min="5381" max="5629" width="9.140625" style="1"/>
    <col min="5630" max="5630" width="92.140625" style="1" customWidth="1"/>
    <col min="5631" max="5631" width="9.140625" style="1"/>
    <col min="5632" max="5632" width="14.28515625" style="1" customWidth="1"/>
    <col min="5633" max="5634" width="15.140625" style="1" customWidth="1"/>
    <col min="5635" max="5635" width="15.5703125" style="1" customWidth="1"/>
    <col min="5636" max="5636" width="0" style="1" hidden="1" customWidth="1"/>
    <col min="5637" max="5885" width="9.140625" style="1"/>
    <col min="5886" max="5886" width="92.140625" style="1" customWidth="1"/>
    <col min="5887" max="5887" width="9.140625" style="1"/>
    <col min="5888" max="5888" width="14.28515625" style="1" customWidth="1"/>
    <col min="5889" max="5890" width="15.140625" style="1" customWidth="1"/>
    <col min="5891" max="5891" width="15.5703125" style="1" customWidth="1"/>
    <col min="5892" max="5892" width="0" style="1" hidden="1" customWidth="1"/>
    <col min="5893" max="6141" width="9.140625" style="1"/>
    <col min="6142" max="6142" width="92.140625" style="1" customWidth="1"/>
    <col min="6143" max="6143" width="9.140625" style="1"/>
    <col min="6144" max="6144" width="14.28515625" style="1" customWidth="1"/>
    <col min="6145" max="6146" width="15.140625" style="1" customWidth="1"/>
    <col min="6147" max="6147" width="15.5703125" style="1" customWidth="1"/>
    <col min="6148" max="6148" width="0" style="1" hidden="1" customWidth="1"/>
    <col min="6149" max="6397" width="9.140625" style="1"/>
    <col min="6398" max="6398" width="92.140625" style="1" customWidth="1"/>
    <col min="6399" max="6399" width="9.140625" style="1"/>
    <col min="6400" max="6400" width="14.28515625" style="1" customWidth="1"/>
    <col min="6401" max="6402" width="15.140625" style="1" customWidth="1"/>
    <col min="6403" max="6403" width="15.5703125" style="1" customWidth="1"/>
    <col min="6404" max="6404" width="0" style="1" hidden="1" customWidth="1"/>
    <col min="6405" max="6653" width="9.140625" style="1"/>
    <col min="6654" max="6654" width="92.140625" style="1" customWidth="1"/>
    <col min="6655" max="6655" width="9.140625" style="1"/>
    <col min="6656" max="6656" width="14.28515625" style="1" customWidth="1"/>
    <col min="6657" max="6658" width="15.140625" style="1" customWidth="1"/>
    <col min="6659" max="6659" width="15.5703125" style="1" customWidth="1"/>
    <col min="6660" max="6660" width="0" style="1" hidden="1" customWidth="1"/>
    <col min="6661" max="6909" width="9.140625" style="1"/>
    <col min="6910" max="6910" width="92.140625" style="1" customWidth="1"/>
    <col min="6911" max="6911" width="9.140625" style="1"/>
    <col min="6912" max="6912" width="14.28515625" style="1" customWidth="1"/>
    <col min="6913" max="6914" width="15.140625" style="1" customWidth="1"/>
    <col min="6915" max="6915" width="15.5703125" style="1" customWidth="1"/>
    <col min="6916" max="6916" width="0" style="1" hidden="1" customWidth="1"/>
    <col min="6917" max="7165" width="9.140625" style="1"/>
    <col min="7166" max="7166" width="92.140625" style="1" customWidth="1"/>
    <col min="7167" max="7167" width="9.140625" style="1"/>
    <col min="7168" max="7168" width="14.28515625" style="1" customWidth="1"/>
    <col min="7169" max="7170" width="15.140625" style="1" customWidth="1"/>
    <col min="7171" max="7171" width="15.5703125" style="1" customWidth="1"/>
    <col min="7172" max="7172" width="0" style="1" hidden="1" customWidth="1"/>
    <col min="7173" max="7421" width="9.140625" style="1"/>
    <col min="7422" max="7422" width="92.140625" style="1" customWidth="1"/>
    <col min="7423" max="7423" width="9.140625" style="1"/>
    <col min="7424" max="7424" width="14.28515625" style="1" customWidth="1"/>
    <col min="7425" max="7426" width="15.140625" style="1" customWidth="1"/>
    <col min="7427" max="7427" width="15.5703125" style="1" customWidth="1"/>
    <col min="7428" max="7428" width="0" style="1" hidden="1" customWidth="1"/>
    <col min="7429" max="7677" width="9.140625" style="1"/>
    <col min="7678" max="7678" width="92.140625" style="1" customWidth="1"/>
    <col min="7679" max="7679" width="9.140625" style="1"/>
    <col min="7680" max="7680" width="14.28515625" style="1" customWidth="1"/>
    <col min="7681" max="7682" width="15.140625" style="1" customWidth="1"/>
    <col min="7683" max="7683" width="15.5703125" style="1" customWidth="1"/>
    <col min="7684" max="7684" width="0" style="1" hidden="1" customWidth="1"/>
    <col min="7685" max="7933" width="9.140625" style="1"/>
    <col min="7934" max="7934" width="92.140625" style="1" customWidth="1"/>
    <col min="7935" max="7935" width="9.140625" style="1"/>
    <col min="7936" max="7936" width="14.28515625" style="1" customWidth="1"/>
    <col min="7937" max="7938" width="15.140625" style="1" customWidth="1"/>
    <col min="7939" max="7939" width="15.5703125" style="1" customWidth="1"/>
    <col min="7940" max="7940" width="0" style="1" hidden="1" customWidth="1"/>
    <col min="7941" max="8189" width="9.140625" style="1"/>
    <col min="8190" max="8190" width="92.140625" style="1" customWidth="1"/>
    <col min="8191" max="8191" width="9.140625" style="1"/>
    <col min="8192" max="8192" width="14.28515625" style="1" customWidth="1"/>
    <col min="8193" max="8194" width="15.140625" style="1" customWidth="1"/>
    <col min="8195" max="8195" width="15.5703125" style="1" customWidth="1"/>
    <col min="8196" max="8196" width="0" style="1" hidden="1" customWidth="1"/>
    <col min="8197" max="8445" width="9.140625" style="1"/>
    <col min="8446" max="8446" width="92.140625" style="1" customWidth="1"/>
    <col min="8447" max="8447" width="9.140625" style="1"/>
    <col min="8448" max="8448" width="14.28515625" style="1" customWidth="1"/>
    <col min="8449" max="8450" width="15.140625" style="1" customWidth="1"/>
    <col min="8451" max="8451" width="15.5703125" style="1" customWidth="1"/>
    <col min="8452" max="8452" width="0" style="1" hidden="1" customWidth="1"/>
    <col min="8453" max="8701" width="9.140625" style="1"/>
    <col min="8702" max="8702" width="92.140625" style="1" customWidth="1"/>
    <col min="8703" max="8703" width="9.140625" style="1"/>
    <col min="8704" max="8704" width="14.28515625" style="1" customWidth="1"/>
    <col min="8705" max="8706" width="15.140625" style="1" customWidth="1"/>
    <col min="8707" max="8707" width="15.5703125" style="1" customWidth="1"/>
    <col min="8708" max="8708" width="0" style="1" hidden="1" customWidth="1"/>
    <col min="8709" max="8957" width="9.140625" style="1"/>
    <col min="8958" max="8958" width="92.140625" style="1" customWidth="1"/>
    <col min="8959" max="8959" width="9.140625" style="1"/>
    <col min="8960" max="8960" width="14.28515625" style="1" customWidth="1"/>
    <col min="8961" max="8962" width="15.140625" style="1" customWidth="1"/>
    <col min="8963" max="8963" width="15.5703125" style="1" customWidth="1"/>
    <col min="8964" max="8964" width="0" style="1" hidden="1" customWidth="1"/>
    <col min="8965" max="9213" width="9.140625" style="1"/>
    <col min="9214" max="9214" width="92.140625" style="1" customWidth="1"/>
    <col min="9215" max="9215" width="9.140625" style="1"/>
    <col min="9216" max="9216" width="14.28515625" style="1" customWidth="1"/>
    <col min="9217" max="9218" width="15.140625" style="1" customWidth="1"/>
    <col min="9219" max="9219" width="15.5703125" style="1" customWidth="1"/>
    <col min="9220" max="9220" width="0" style="1" hidden="1" customWidth="1"/>
    <col min="9221" max="9469" width="9.140625" style="1"/>
    <col min="9470" max="9470" width="92.140625" style="1" customWidth="1"/>
    <col min="9471" max="9471" width="9.140625" style="1"/>
    <col min="9472" max="9472" width="14.28515625" style="1" customWidth="1"/>
    <col min="9473" max="9474" width="15.140625" style="1" customWidth="1"/>
    <col min="9475" max="9475" width="15.5703125" style="1" customWidth="1"/>
    <col min="9476" max="9476" width="0" style="1" hidden="1" customWidth="1"/>
    <col min="9477" max="9725" width="9.140625" style="1"/>
    <col min="9726" max="9726" width="92.140625" style="1" customWidth="1"/>
    <col min="9727" max="9727" width="9.140625" style="1"/>
    <col min="9728" max="9728" width="14.28515625" style="1" customWidth="1"/>
    <col min="9729" max="9730" width="15.140625" style="1" customWidth="1"/>
    <col min="9731" max="9731" width="15.5703125" style="1" customWidth="1"/>
    <col min="9732" max="9732" width="0" style="1" hidden="1" customWidth="1"/>
    <col min="9733" max="9981" width="9.140625" style="1"/>
    <col min="9982" max="9982" width="92.140625" style="1" customWidth="1"/>
    <col min="9983" max="9983" width="9.140625" style="1"/>
    <col min="9984" max="9984" width="14.28515625" style="1" customWidth="1"/>
    <col min="9985" max="9986" width="15.140625" style="1" customWidth="1"/>
    <col min="9987" max="9987" width="15.5703125" style="1" customWidth="1"/>
    <col min="9988" max="9988" width="0" style="1" hidden="1" customWidth="1"/>
    <col min="9989" max="10237" width="9.140625" style="1"/>
    <col min="10238" max="10238" width="92.140625" style="1" customWidth="1"/>
    <col min="10239" max="10239" width="9.140625" style="1"/>
    <col min="10240" max="10240" width="14.28515625" style="1" customWidth="1"/>
    <col min="10241" max="10242" width="15.140625" style="1" customWidth="1"/>
    <col min="10243" max="10243" width="15.5703125" style="1" customWidth="1"/>
    <col min="10244" max="10244" width="0" style="1" hidden="1" customWidth="1"/>
    <col min="10245" max="10493" width="9.140625" style="1"/>
    <col min="10494" max="10494" width="92.140625" style="1" customWidth="1"/>
    <col min="10495" max="10495" width="9.140625" style="1"/>
    <col min="10496" max="10496" width="14.28515625" style="1" customWidth="1"/>
    <col min="10497" max="10498" width="15.140625" style="1" customWidth="1"/>
    <col min="10499" max="10499" width="15.5703125" style="1" customWidth="1"/>
    <col min="10500" max="10500" width="0" style="1" hidden="1" customWidth="1"/>
    <col min="10501" max="10749" width="9.140625" style="1"/>
    <col min="10750" max="10750" width="92.140625" style="1" customWidth="1"/>
    <col min="10751" max="10751" width="9.140625" style="1"/>
    <col min="10752" max="10752" width="14.28515625" style="1" customWidth="1"/>
    <col min="10753" max="10754" width="15.140625" style="1" customWidth="1"/>
    <col min="10755" max="10755" width="15.5703125" style="1" customWidth="1"/>
    <col min="10756" max="10756" width="0" style="1" hidden="1" customWidth="1"/>
    <col min="10757" max="11005" width="9.140625" style="1"/>
    <col min="11006" max="11006" width="92.140625" style="1" customWidth="1"/>
    <col min="11007" max="11007" width="9.140625" style="1"/>
    <col min="11008" max="11008" width="14.28515625" style="1" customWidth="1"/>
    <col min="11009" max="11010" width="15.140625" style="1" customWidth="1"/>
    <col min="11011" max="11011" width="15.5703125" style="1" customWidth="1"/>
    <col min="11012" max="11012" width="0" style="1" hidden="1" customWidth="1"/>
    <col min="11013" max="11261" width="9.140625" style="1"/>
    <col min="11262" max="11262" width="92.140625" style="1" customWidth="1"/>
    <col min="11263" max="11263" width="9.140625" style="1"/>
    <col min="11264" max="11264" width="14.28515625" style="1" customWidth="1"/>
    <col min="11265" max="11266" width="15.140625" style="1" customWidth="1"/>
    <col min="11267" max="11267" width="15.5703125" style="1" customWidth="1"/>
    <col min="11268" max="11268" width="0" style="1" hidden="1" customWidth="1"/>
    <col min="11269" max="11517" width="9.140625" style="1"/>
    <col min="11518" max="11518" width="92.140625" style="1" customWidth="1"/>
    <col min="11519" max="11519" width="9.140625" style="1"/>
    <col min="11520" max="11520" width="14.28515625" style="1" customWidth="1"/>
    <col min="11521" max="11522" width="15.140625" style="1" customWidth="1"/>
    <col min="11523" max="11523" width="15.5703125" style="1" customWidth="1"/>
    <col min="11524" max="11524" width="0" style="1" hidden="1" customWidth="1"/>
    <col min="11525" max="11773" width="9.140625" style="1"/>
    <col min="11774" max="11774" width="92.140625" style="1" customWidth="1"/>
    <col min="11775" max="11775" width="9.140625" style="1"/>
    <col min="11776" max="11776" width="14.28515625" style="1" customWidth="1"/>
    <col min="11777" max="11778" width="15.140625" style="1" customWidth="1"/>
    <col min="11779" max="11779" width="15.5703125" style="1" customWidth="1"/>
    <col min="11780" max="11780" width="0" style="1" hidden="1" customWidth="1"/>
    <col min="11781" max="12029" width="9.140625" style="1"/>
    <col min="12030" max="12030" width="92.140625" style="1" customWidth="1"/>
    <col min="12031" max="12031" width="9.140625" style="1"/>
    <col min="12032" max="12032" width="14.28515625" style="1" customWidth="1"/>
    <col min="12033" max="12034" width="15.140625" style="1" customWidth="1"/>
    <col min="12035" max="12035" width="15.5703125" style="1" customWidth="1"/>
    <col min="12036" max="12036" width="0" style="1" hidden="1" customWidth="1"/>
    <col min="12037" max="12285" width="9.140625" style="1"/>
    <col min="12286" max="12286" width="92.140625" style="1" customWidth="1"/>
    <col min="12287" max="12287" width="9.140625" style="1"/>
    <col min="12288" max="12288" width="14.28515625" style="1" customWidth="1"/>
    <col min="12289" max="12290" width="15.140625" style="1" customWidth="1"/>
    <col min="12291" max="12291" width="15.5703125" style="1" customWidth="1"/>
    <col min="12292" max="12292" width="0" style="1" hidden="1" customWidth="1"/>
    <col min="12293" max="12541" width="9.140625" style="1"/>
    <col min="12542" max="12542" width="92.140625" style="1" customWidth="1"/>
    <col min="12543" max="12543" width="9.140625" style="1"/>
    <col min="12544" max="12544" width="14.28515625" style="1" customWidth="1"/>
    <col min="12545" max="12546" width="15.140625" style="1" customWidth="1"/>
    <col min="12547" max="12547" width="15.5703125" style="1" customWidth="1"/>
    <col min="12548" max="12548" width="0" style="1" hidden="1" customWidth="1"/>
    <col min="12549" max="12797" width="9.140625" style="1"/>
    <col min="12798" max="12798" width="92.140625" style="1" customWidth="1"/>
    <col min="12799" max="12799" width="9.140625" style="1"/>
    <col min="12800" max="12800" width="14.28515625" style="1" customWidth="1"/>
    <col min="12801" max="12802" width="15.140625" style="1" customWidth="1"/>
    <col min="12803" max="12803" width="15.5703125" style="1" customWidth="1"/>
    <col min="12804" max="12804" width="0" style="1" hidden="1" customWidth="1"/>
    <col min="12805" max="13053" width="9.140625" style="1"/>
    <col min="13054" max="13054" width="92.140625" style="1" customWidth="1"/>
    <col min="13055" max="13055" width="9.140625" style="1"/>
    <col min="13056" max="13056" width="14.28515625" style="1" customWidth="1"/>
    <col min="13057" max="13058" width="15.140625" style="1" customWidth="1"/>
    <col min="13059" max="13059" width="15.5703125" style="1" customWidth="1"/>
    <col min="13060" max="13060" width="0" style="1" hidden="1" customWidth="1"/>
    <col min="13061" max="13309" width="9.140625" style="1"/>
    <col min="13310" max="13310" width="92.140625" style="1" customWidth="1"/>
    <col min="13311" max="13311" width="9.140625" style="1"/>
    <col min="13312" max="13312" width="14.28515625" style="1" customWidth="1"/>
    <col min="13313" max="13314" width="15.140625" style="1" customWidth="1"/>
    <col min="13315" max="13315" width="15.5703125" style="1" customWidth="1"/>
    <col min="13316" max="13316" width="0" style="1" hidden="1" customWidth="1"/>
    <col min="13317" max="13565" width="9.140625" style="1"/>
    <col min="13566" max="13566" width="92.140625" style="1" customWidth="1"/>
    <col min="13567" max="13567" width="9.140625" style="1"/>
    <col min="13568" max="13568" width="14.28515625" style="1" customWidth="1"/>
    <col min="13569" max="13570" width="15.140625" style="1" customWidth="1"/>
    <col min="13571" max="13571" width="15.5703125" style="1" customWidth="1"/>
    <col min="13572" max="13572" width="0" style="1" hidden="1" customWidth="1"/>
    <col min="13573" max="13821" width="9.140625" style="1"/>
    <col min="13822" max="13822" width="92.140625" style="1" customWidth="1"/>
    <col min="13823" max="13823" width="9.140625" style="1"/>
    <col min="13824" max="13824" width="14.28515625" style="1" customWidth="1"/>
    <col min="13825" max="13826" width="15.140625" style="1" customWidth="1"/>
    <col min="13827" max="13827" width="15.5703125" style="1" customWidth="1"/>
    <col min="13828" max="13828" width="0" style="1" hidden="1" customWidth="1"/>
    <col min="13829" max="14077" width="9.140625" style="1"/>
    <col min="14078" max="14078" width="92.140625" style="1" customWidth="1"/>
    <col min="14079" max="14079" width="9.140625" style="1"/>
    <col min="14080" max="14080" width="14.28515625" style="1" customWidth="1"/>
    <col min="14081" max="14082" width="15.140625" style="1" customWidth="1"/>
    <col min="14083" max="14083" width="15.5703125" style="1" customWidth="1"/>
    <col min="14084" max="14084" width="0" style="1" hidden="1" customWidth="1"/>
    <col min="14085" max="14333" width="9.140625" style="1"/>
    <col min="14334" max="14334" width="92.140625" style="1" customWidth="1"/>
    <col min="14335" max="14335" width="9.140625" style="1"/>
    <col min="14336" max="14336" width="14.28515625" style="1" customWidth="1"/>
    <col min="14337" max="14338" width="15.140625" style="1" customWidth="1"/>
    <col min="14339" max="14339" width="15.5703125" style="1" customWidth="1"/>
    <col min="14340" max="14340" width="0" style="1" hidden="1" customWidth="1"/>
    <col min="14341" max="14589" width="9.140625" style="1"/>
    <col min="14590" max="14590" width="92.140625" style="1" customWidth="1"/>
    <col min="14591" max="14591" width="9.140625" style="1"/>
    <col min="14592" max="14592" width="14.28515625" style="1" customWidth="1"/>
    <col min="14593" max="14594" width="15.140625" style="1" customWidth="1"/>
    <col min="14595" max="14595" width="15.5703125" style="1" customWidth="1"/>
    <col min="14596" max="14596" width="0" style="1" hidden="1" customWidth="1"/>
    <col min="14597" max="14845" width="9.140625" style="1"/>
    <col min="14846" max="14846" width="92.140625" style="1" customWidth="1"/>
    <col min="14847" max="14847" width="9.140625" style="1"/>
    <col min="14848" max="14848" width="14.28515625" style="1" customWidth="1"/>
    <col min="14849" max="14850" width="15.140625" style="1" customWidth="1"/>
    <col min="14851" max="14851" width="15.5703125" style="1" customWidth="1"/>
    <col min="14852" max="14852" width="0" style="1" hidden="1" customWidth="1"/>
    <col min="14853" max="15101" width="9.140625" style="1"/>
    <col min="15102" max="15102" width="92.140625" style="1" customWidth="1"/>
    <col min="15103" max="15103" width="9.140625" style="1"/>
    <col min="15104" max="15104" width="14.28515625" style="1" customWidth="1"/>
    <col min="15105" max="15106" width="15.140625" style="1" customWidth="1"/>
    <col min="15107" max="15107" width="15.5703125" style="1" customWidth="1"/>
    <col min="15108" max="15108" width="0" style="1" hidden="1" customWidth="1"/>
    <col min="15109" max="15357" width="9.140625" style="1"/>
    <col min="15358" max="15358" width="92.140625" style="1" customWidth="1"/>
    <col min="15359" max="15359" width="9.140625" style="1"/>
    <col min="15360" max="15360" width="14.28515625" style="1" customWidth="1"/>
    <col min="15361" max="15362" width="15.140625" style="1" customWidth="1"/>
    <col min="15363" max="15363" width="15.5703125" style="1" customWidth="1"/>
    <col min="15364" max="15364" width="0" style="1" hidden="1" customWidth="1"/>
    <col min="15365" max="15613" width="9.140625" style="1"/>
    <col min="15614" max="15614" width="92.140625" style="1" customWidth="1"/>
    <col min="15615" max="15615" width="9.140625" style="1"/>
    <col min="15616" max="15616" width="14.28515625" style="1" customWidth="1"/>
    <col min="15617" max="15618" width="15.140625" style="1" customWidth="1"/>
    <col min="15619" max="15619" width="15.5703125" style="1" customWidth="1"/>
    <col min="15620" max="15620" width="0" style="1" hidden="1" customWidth="1"/>
    <col min="15621" max="15869" width="9.140625" style="1"/>
    <col min="15870" max="15870" width="92.140625" style="1" customWidth="1"/>
    <col min="15871" max="15871" width="9.140625" style="1"/>
    <col min="15872" max="15872" width="14.28515625" style="1" customWidth="1"/>
    <col min="15873" max="15874" width="15.140625" style="1" customWidth="1"/>
    <col min="15875" max="15875" width="15.5703125" style="1" customWidth="1"/>
    <col min="15876" max="15876" width="0" style="1" hidden="1" customWidth="1"/>
    <col min="15877" max="16125" width="9.140625" style="1"/>
    <col min="16126" max="16126" width="92.140625" style="1" customWidth="1"/>
    <col min="16127" max="16127" width="9.140625" style="1"/>
    <col min="16128" max="16128" width="14.28515625" style="1" customWidth="1"/>
    <col min="16129" max="16130" width="15.140625" style="1" customWidth="1"/>
    <col min="16131" max="16131" width="15.5703125" style="1" customWidth="1"/>
    <col min="16132" max="16132" width="0" style="1" hidden="1" customWidth="1"/>
    <col min="16133" max="16384" width="9.140625" style="1"/>
  </cols>
  <sheetData>
    <row r="1" spans="1:14">
      <c r="A1" s="442" t="s">
        <v>583</v>
      </c>
      <c r="B1" s="442"/>
      <c r="C1" s="442"/>
      <c r="D1" s="442"/>
      <c r="E1" s="442"/>
      <c r="F1" s="442"/>
      <c r="G1" s="443"/>
      <c r="H1" s="443"/>
      <c r="I1" s="443"/>
      <c r="J1" s="443"/>
      <c r="K1" s="443"/>
      <c r="L1" s="443"/>
      <c r="M1" s="443"/>
      <c r="N1" s="443"/>
    </row>
    <row r="2" spans="1:14" ht="18">
      <c r="A2" s="475" t="s">
        <v>305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4">
      <c r="A3" s="224" t="s">
        <v>271</v>
      </c>
    </row>
    <row r="4" spans="1:14">
      <c r="A4" s="500" t="s">
        <v>33</v>
      </c>
      <c r="B4" s="502" t="s">
        <v>34</v>
      </c>
      <c r="C4" s="497" t="s">
        <v>35</v>
      </c>
      <c r="D4" s="498"/>
      <c r="E4" s="498"/>
      <c r="F4" s="499"/>
      <c r="G4" s="497" t="s">
        <v>191</v>
      </c>
      <c r="H4" s="498"/>
      <c r="I4" s="498"/>
      <c r="J4" s="499"/>
      <c r="K4" s="497" t="s">
        <v>304</v>
      </c>
      <c r="L4" s="498"/>
      <c r="M4" s="498"/>
      <c r="N4" s="499"/>
    </row>
    <row r="5" spans="1:14" s="228" customFormat="1" ht="38.25">
      <c r="A5" s="501"/>
      <c r="B5" s="503"/>
      <c r="C5" s="225" t="s">
        <v>272</v>
      </c>
      <c r="D5" s="226" t="s">
        <v>273</v>
      </c>
      <c r="E5" s="226" t="s">
        <v>292</v>
      </c>
      <c r="F5" s="227" t="s">
        <v>40</v>
      </c>
      <c r="G5" s="226" t="s">
        <v>272</v>
      </c>
      <c r="H5" s="226" t="s">
        <v>273</v>
      </c>
      <c r="I5" s="226" t="s">
        <v>292</v>
      </c>
      <c r="J5" s="227" t="s">
        <v>40</v>
      </c>
      <c r="K5" s="226" t="s">
        <v>272</v>
      </c>
      <c r="L5" s="226" t="s">
        <v>273</v>
      </c>
      <c r="M5" s="226" t="s">
        <v>303</v>
      </c>
      <c r="N5" s="227" t="s">
        <v>40</v>
      </c>
    </row>
    <row r="6" spans="1:14">
      <c r="A6" s="229" t="s">
        <v>43</v>
      </c>
      <c r="B6" s="230" t="s">
        <v>44</v>
      </c>
      <c r="C6" s="231">
        <v>24057960</v>
      </c>
      <c r="D6" s="231"/>
      <c r="E6" s="231"/>
      <c r="F6" s="231">
        <v>24057960</v>
      </c>
      <c r="G6" s="231">
        <v>24415337</v>
      </c>
      <c r="H6" s="231"/>
      <c r="I6" s="231"/>
      <c r="J6" s="231">
        <v>24415337</v>
      </c>
      <c r="K6" s="231">
        <v>24927107</v>
      </c>
      <c r="L6" s="231"/>
      <c r="M6" s="231"/>
      <c r="N6" s="231">
        <v>24927107</v>
      </c>
    </row>
    <row r="7" spans="1:14">
      <c r="A7" s="232" t="s">
        <v>293</v>
      </c>
      <c r="B7" s="233" t="s">
        <v>48</v>
      </c>
      <c r="C7" s="231">
        <v>250000</v>
      </c>
      <c r="D7" s="231"/>
      <c r="E7" s="231"/>
      <c r="F7" s="231">
        <v>250000</v>
      </c>
      <c r="G7" s="231">
        <v>250000</v>
      </c>
      <c r="H7" s="231"/>
      <c r="I7" s="231"/>
      <c r="J7" s="231">
        <v>250000</v>
      </c>
      <c r="K7" s="231"/>
      <c r="L7" s="231"/>
      <c r="M7" s="231"/>
      <c r="N7" s="231"/>
    </row>
    <row r="8" spans="1:14">
      <c r="A8" s="232" t="s">
        <v>49</v>
      </c>
      <c r="B8" s="233" t="s">
        <v>50</v>
      </c>
      <c r="C8" s="231">
        <v>967953</v>
      </c>
      <c r="D8" s="231"/>
      <c r="E8" s="231"/>
      <c r="F8" s="231">
        <v>967953</v>
      </c>
      <c r="G8" s="231">
        <v>967953</v>
      </c>
      <c r="H8" s="231"/>
      <c r="I8" s="231"/>
      <c r="J8" s="231">
        <v>967953</v>
      </c>
      <c r="K8" s="231">
        <v>967953</v>
      </c>
      <c r="L8" s="231"/>
      <c r="M8" s="231"/>
      <c r="N8" s="231">
        <v>967953</v>
      </c>
    </row>
    <row r="9" spans="1:14">
      <c r="A9" s="234" t="s">
        <v>51</v>
      </c>
      <c r="B9" s="233" t="s">
        <v>52</v>
      </c>
      <c r="C9" s="231">
        <v>61320</v>
      </c>
      <c r="D9" s="231"/>
      <c r="E9" s="231"/>
      <c r="F9" s="231">
        <v>61320</v>
      </c>
      <c r="G9" s="231">
        <v>71760</v>
      </c>
      <c r="H9" s="231"/>
      <c r="I9" s="231"/>
      <c r="J9" s="231">
        <v>71760</v>
      </c>
      <c r="K9" s="231">
        <v>71760</v>
      </c>
      <c r="L9" s="231"/>
      <c r="M9" s="231"/>
      <c r="N9" s="231">
        <v>71760</v>
      </c>
    </row>
    <row r="10" spans="1:14">
      <c r="A10" s="234" t="s">
        <v>55</v>
      </c>
      <c r="B10" s="233" t="s">
        <v>56</v>
      </c>
      <c r="C10" s="231">
        <v>1222892</v>
      </c>
      <c r="D10" s="231"/>
      <c r="E10" s="231"/>
      <c r="F10" s="231">
        <v>1222892</v>
      </c>
      <c r="G10" s="231">
        <v>1222892</v>
      </c>
      <c r="H10" s="231"/>
      <c r="I10" s="231"/>
      <c r="J10" s="231">
        <v>1222892</v>
      </c>
      <c r="K10" s="231">
        <v>1222892</v>
      </c>
      <c r="L10" s="231"/>
      <c r="M10" s="231"/>
      <c r="N10" s="231">
        <v>1222892</v>
      </c>
    </row>
    <row r="11" spans="1:14">
      <c r="A11" s="235" t="s">
        <v>57</v>
      </c>
      <c r="B11" s="236" t="s">
        <v>58</v>
      </c>
      <c r="C11" s="237">
        <f>SUM(C6:C10)</f>
        <v>26560125</v>
      </c>
      <c r="D11" s="231"/>
      <c r="E11" s="231"/>
      <c r="F11" s="237">
        <f>SUM(F6:F10)</f>
        <v>26560125</v>
      </c>
      <c r="G11" s="237">
        <f>SUM(G6:G10)</f>
        <v>26927942</v>
      </c>
      <c r="H11" s="231"/>
      <c r="I11" s="231"/>
      <c r="J11" s="237">
        <f>SUM(J6:J10)</f>
        <v>26927942</v>
      </c>
      <c r="K11" s="237">
        <f>SUM(K6:K10)</f>
        <v>27189712</v>
      </c>
      <c r="L11" s="231"/>
      <c r="M11" s="231"/>
      <c r="N11" s="237">
        <f>SUM(N6:N10)</f>
        <v>27189712</v>
      </c>
    </row>
    <row r="12" spans="1:14">
      <c r="A12" s="234" t="s">
        <v>198</v>
      </c>
      <c r="B12" s="233" t="s">
        <v>199</v>
      </c>
      <c r="C12" s="231">
        <v>4098589</v>
      </c>
      <c r="D12" s="231"/>
      <c r="E12" s="231"/>
      <c r="F12" s="231">
        <v>4098589</v>
      </c>
      <c r="G12" s="231">
        <v>4098589</v>
      </c>
      <c r="H12" s="231"/>
      <c r="I12" s="231"/>
      <c r="J12" s="231">
        <v>4098589</v>
      </c>
      <c r="K12" s="231">
        <v>4357039</v>
      </c>
      <c r="L12" s="231"/>
      <c r="M12" s="231"/>
      <c r="N12" s="231">
        <v>4357039</v>
      </c>
    </row>
    <row r="13" spans="1:14" ht="30">
      <c r="A13" s="234" t="s">
        <v>59</v>
      </c>
      <c r="B13" s="233" t="s">
        <v>60</v>
      </c>
      <c r="C13" s="231">
        <v>3537692</v>
      </c>
      <c r="D13" s="231"/>
      <c r="E13" s="231"/>
      <c r="F13" s="231">
        <v>3537692</v>
      </c>
      <c r="G13" s="231">
        <v>3537692</v>
      </c>
      <c r="H13" s="231"/>
      <c r="I13" s="231"/>
      <c r="J13" s="231">
        <v>3537692</v>
      </c>
      <c r="K13" s="231">
        <v>3837692</v>
      </c>
      <c r="L13" s="231"/>
      <c r="M13" s="231"/>
      <c r="N13" s="231">
        <v>3837692</v>
      </c>
    </row>
    <row r="14" spans="1:14">
      <c r="A14" s="238" t="s">
        <v>200</v>
      </c>
      <c r="B14" s="233" t="s">
        <v>201</v>
      </c>
      <c r="C14" s="231">
        <v>1528000</v>
      </c>
      <c r="D14" s="231"/>
      <c r="E14" s="231"/>
      <c r="F14" s="231">
        <v>1528000</v>
      </c>
      <c r="G14" s="231">
        <v>1528000</v>
      </c>
      <c r="H14" s="231"/>
      <c r="I14" s="231"/>
      <c r="J14" s="231">
        <v>1528000</v>
      </c>
      <c r="K14" s="231">
        <v>1519550</v>
      </c>
      <c r="L14" s="231"/>
      <c r="M14" s="231"/>
      <c r="N14" s="231">
        <v>1519550</v>
      </c>
    </row>
    <row r="15" spans="1:14">
      <c r="A15" s="239" t="s">
        <v>61</v>
      </c>
      <c r="B15" s="236" t="s">
        <v>62</v>
      </c>
      <c r="C15" s="237">
        <f>SUM(C12:C14)</f>
        <v>9164281</v>
      </c>
      <c r="D15" s="231"/>
      <c r="E15" s="231"/>
      <c r="F15" s="237">
        <f>SUM(F12:F14)</f>
        <v>9164281</v>
      </c>
      <c r="G15" s="237">
        <f>SUM(G12:G14)</f>
        <v>9164281</v>
      </c>
      <c r="H15" s="231"/>
      <c r="I15" s="231"/>
      <c r="J15" s="237">
        <f>SUM(J12:J14)</f>
        <v>9164281</v>
      </c>
      <c r="K15" s="237">
        <f>SUM(K12:K14)</f>
        <v>9714281</v>
      </c>
      <c r="L15" s="231"/>
      <c r="M15" s="231"/>
      <c r="N15" s="237">
        <f>SUM(N12:N14)</f>
        <v>9714281</v>
      </c>
    </row>
    <row r="16" spans="1:14">
      <c r="A16" s="240" t="s">
        <v>63</v>
      </c>
      <c r="B16" s="241" t="s">
        <v>64</v>
      </c>
      <c r="C16" s="242">
        <f>SUM(C15,C11)</f>
        <v>35724406</v>
      </c>
      <c r="D16" s="242"/>
      <c r="E16" s="242"/>
      <c r="F16" s="242">
        <f>SUM(F15,F11)</f>
        <v>35724406</v>
      </c>
      <c r="G16" s="242">
        <f>SUM(G15,G11)</f>
        <v>36092223</v>
      </c>
      <c r="H16" s="242"/>
      <c r="I16" s="242"/>
      <c r="J16" s="242">
        <f>SUM(J15,J11)</f>
        <v>36092223</v>
      </c>
      <c r="K16" s="242">
        <f>SUM(K15,K11)</f>
        <v>36903993</v>
      </c>
      <c r="L16" s="242"/>
      <c r="M16" s="242"/>
      <c r="N16" s="242">
        <f>SUM(N15,N11)</f>
        <v>36903993</v>
      </c>
    </row>
    <row r="17" spans="1:14">
      <c r="A17" s="243" t="s">
        <v>65</v>
      </c>
      <c r="B17" s="241" t="s">
        <v>66</v>
      </c>
      <c r="C17" s="242">
        <v>5889137</v>
      </c>
      <c r="D17" s="242"/>
      <c r="E17" s="242"/>
      <c r="F17" s="242">
        <v>5889137</v>
      </c>
      <c r="G17" s="242">
        <v>5944529</v>
      </c>
      <c r="H17" s="242"/>
      <c r="I17" s="242"/>
      <c r="J17" s="242">
        <v>5944529</v>
      </c>
      <c r="K17" s="242">
        <v>6070520</v>
      </c>
      <c r="L17" s="242"/>
      <c r="M17" s="242"/>
      <c r="N17" s="242">
        <v>6070520</v>
      </c>
    </row>
    <row r="18" spans="1:14">
      <c r="A18" s="234" t="s">
        <v>67</v>
      </c>
      <c r="B18" s="233" t="s">
        <v>68</v>
      </c>
      <c r="C18" s="231">
        <v>631846</v>
      </c>
      <c r="D18" s="231"/>
      <c r="E18" s="231"/>
      <c r="F18" s="231">
        <v>631846</v>
      </c>
      <c r="G18" s="231">
        <v>631846</v>
      </c>
      <c r="H18" s="231"/>
      <c r="I18" s="231"/>
      <c r="J18" s="231">
        <v>631846</v>
      </c>
      <c r="K18" s="231">
        <v>631846</v>
      </c>
      <c r="L18" s="231"/>
      <c r="M18" s="231"/>
      <c r="N18" s="231">
        <v>631846</v>
      </c>
    </row>
    <row r="19" spans="1:14">
      <c r="A19" s="234" t="s">
        <v>69</v>
      </c>
      <c r="B19" s="233" t="s">
        <v>70</v>
      </c>
      <c r="C19" s="231">
        <v>9159450</v>
      </c>
      <c r="D19" s="231"/>
      <c r="E19" s="231"/>
      <c r="F19" s="231">
        <v>9159450</v>
      </c>
      <c r="G19" s="231">
        <v>9159450</v>
      </c>
      <c r="H19" s="231"/>
      <c r="I19" s="231"/>
      <c r="J19" s="231">
        <v>9159450</v>
      </c>
      <c r="K19" s="231">
        <v>9159450</v>
      </c>
      <c r="L19" s="231"/>
      <c r="M19" s="231"/>
      <c r="N19" s="231">
        <v>9159450</v>
      </c>
    </row>
    <row r="20" spans="1:14">
      <c r="A20" s="239" t="s">
        <v>71</v>
      </c>
      <c r="B20" s="236" t="s">
        <v>72</v>
      </c>
      <c r="C20" s="237">
        <f>SUM(C18:C19)</f>
        <v>9791296</v>
      </c>
      <c r="D20" s="231"/>
      <c r="E20" s="231"/>
      <c r="F20" s="237">
        <f>SUM(F18:F19)</f>
        <v>9791296</v>
      </c>
      <c r="G20" s="237">
        <f>SUM(G18:G19)</f>
        <v>9791296</v>
      </c>
      <c r="H20" s="231"/>
      <c r="I20" s="231"/>
      <c r="J20" s="237">
        <f>SUM(J18:J19)</f>
        <v>9791296</v>
      </c>
      <c r="K20" s="237">
        <f>SUM(K18:K19)</f>
        <v>9791296</v>
      </c>
      <c r="L20" s="231"/>
      <c r="M20" s="231"/>
      <c r="N20" s="237">
        <f>SUM(N18:N19)</f>
        <v>9791296</v>
      </c>
    </row>
    <row r="21" spans="1:14">
      <c r="A21" s="234" t="s">
        <v>73</v>
      </c>
      <c r="B21" s="233" t="s">
        <v>74</v>
      </c>
      <c r="C21" s="231">
        <v>593800</v>
      </c>
      <c r="D21" s="231"/>
      <c r="E21" s="231"/>
      <c r="F21" s="231">
        <v>593800</v>
      </c>
      <c r="G21" s="231">
        <v>593800</v>
      </c>
      <c r="H21" s="231"/>
      <c r="I21" s="231"/>
      <c r="J21" s="231">
        <v>593800</v>
      </c>
      <c r="K21" s="231">
        <v>593800</v>
      </c>
      <c r="L21" s="231"/>
      <c r="M21" s="231"/>
      <c r="N21" s="231">
        <v>593800</v>
      </c>
    </row>
    <row r="22" spans="1:14">
      <c r="A22" s="234" t="s">
        <v>75</v>
      </c>
      <c r="B22" s="233" t="s">
        <v>76</v>
      </c>
      <c r="C22" s="231">
        <v>1152980</v>
      </c>
      <c r="D22" s="231"/>
      <c r="E22" s="231"/>
      <c r="F22" s="231">
        <v>1152980</v>
      </c>
      <c r="G22" s="231">
        <v>1152980</v>
      </c>
      <c r="H22" s="231"/>
      <c r="I22" s="231"/>
      <c r="J22" s="231">
        <v>1152980</v>
      </c>
      <c r="K22" s="231">
        <v>1152980</v>
      </c>
      <c r="L22" s="231"/>
      <c r="M22" s="231"/>
      <c r="N22" s="231">
        <v>1152980</v>
      </c>
    </row>
    <row r="23" spans="1:14">
      <c r="A23" s="239" t="s">
        <v>77</v>
      </c>
      <c r="B23" s="236" t="s">
        <v>78</v>
      </c>
      <c r="C23" s="237">
        <f>SUM(C21:C22)</f>
        <v>1746780</v>
      </c>
      <c r="D23" s="231"/>
      <c r="E23" s="231"/>
      <c r="F23" s="237">
        <f>SUM(F21:F22)</f>
        <v>1746780</v>
      </c>
      <c r="G23" s="237">
        <f>SUM(G21:G22)</f>
        <v>1746780</v>
      </c>
      <c r="H23" s="231"/>
      <c r="I23" s="231"/>
      <c r="J23" s="237">
        <f>SUM(J21:J22)</f>
        <v>1746780</v>
      </c>
      <c r="K23" s="237">
        <f>SUM(K21:K22)</f>
        <v>1746780</v>
      </c>
      <c r="L23" s="231"/>
      <c r="M23" s="231"/>
      <c r="N23" s="237">
        <f>SUM(N21:N22)</f>
        <v>1746780</v>
      </c>
    </row>
    <row r="24" spans="1:14">
      <c r="A24" s="234" t="s">
        <v>79</v>
      </c>
      <c r="B24" s="233" t="s">
        <v>80</v>
      </c>
      <c r="C24" s="231">
        <v>8474396</v>
      </c>
      <c r="D24" s="231"/>
      <c r="E24" s="231"/>
      <c r="F24" s="231">
        <v>8474396</v>
      </c>
      <c r="G24" s="231">
        <v>8474396</v>
      </c>
      <c r="H24" s="231"/>
      <c r="I24" s="231"/>
      <c r="J24" s="231">
        <v>8474396</v>
      </c>
      <c r="K24" s="231">
        <v>13474396</v>
      </c>
      <c r="L24" s="231"/>
      <c r="M24" s="231"/>
      <c r="N24" s="231">
        <v>13474396</v>
      </c>
    </row>
    <row r="25" spans="1:14">
      <c r="A25" s="234" t="s">
        <v>202</v>
      </c>
      <c r="B25" s="233" t="s">
        <v>203</v>
      </c>
      <c r="C25" s="231">
        <v>31143650</v>
      </c>
      <c r="D25" s="231"/>
      <c r="E25" s="231"/>
      <c r="F25" s="231">
        <v>31143650</v>
      </c>
      <c r="G25" s="231">
        <v>31143650</v>
      </c>
      <c r="H25" s="231"/>
      <c r="I25" s="231"/>
      <c r="J25" s="231">
        <v>31143650</v>
      </c>
      <c r="K25" s="231">
        <v>31143650</v>
      </c>
      <c r="L25" s="231"/>
      <c r="M25" s="231"/>
      <c r="N25" s="231">
        <v>31143650</v>
      </c>
    </row>
    <row r="26" spans="1:14">
      <c r="A26" s="234" t="s">
        <v>204</v>
      </c>
      <c r="B26" s="233" t="s">
        <v>205</v>
      </c>
      <c r="C26" s="231">
        <v>423000</v>
      </c>
      <c r="D26" s="231"/>
      <c r="E26" s="231"/>
      <c r="F26" s="231">
        <v>423000</v>
      </c>
      <c r="G26" s="231">
        <v>423000</v>
      </c>
      <c r="H26" s="231"/>
      <c r="I26" s="231"/>
      <c r="J26" s="231">
        <v>423000</v>
      </c>
      <c r="K26" s="231">
        <v>423000</v>
      </c>
      <c r="L26" s="231"/>
      <c r="M26" s="231"/>
      <c r="N26" s="231">
        <v>423000</v>
      </c>
    </row>
    <row r="27" spans="1:14">
      <c r="A27" s="234" t="s">
        <v>81</v>
      </c>
      <c r="B27" s="233" t="s">
        <v>82</v>
      </c>
      <c r="C27" s="231">
        <v>9276051</v>
      </c>
      <c r="D27" s="231"/>
      <c r="E27" s="231"/>
      <c r="F27" s="231">
        <v>9276051</v>
      </c>
      <c r="G27" s="231">
        <v>12563051</v>
      </c>
      <c r="H27" s="231"/>
      <c r="I27" s="231"/>
      <c r="J27" s="231">
        <v>12563051</v>
      </c>
      <c r="K27" s="231">
        <v>12563051</v>
      </c>
      <c r="L27" s="231"/>
      <c r="M27" s="231"/>
      <c r="N27" s="231">
        <v>12563051</v>
      </c>
    </row>
    <row r="28" spans="1:14">
      <c r="A28" s="244" t="s">
        <v>206</v>
      </c>
      <c r="B28" s="233" t="s">
        <v>207</v>
      </c>
      <c r="C28" s="231">
        <v>2604784</v>
      </c>
      <c r="D28" s="231"/>
      <c r="E28" s="231"/>
      <c r="F28" s="231">
        <v>2604784</v>
      </c>
      <c r="G28" s="231">
        <v>2604784</v>
      </c>
      <c r="H28" s="231"/>
      <c r="I28" s="231"/>
      <c r="J28" s="231">
        <v>2604784</v>
      </c>
      <c r="K28" s="231">
        <v>2604784</v>
      </c>
      <c r="L28" s="231"/>
      <c r="M28" s="231"/>
      <c r="N28" s="231">
        <v>2604784</v>
      </c>
    </row>
    <row r="29" spans="1:14">
      <c r="A29" s="238" t="s">
        <v>83</v>
      </c>
      <c r="B29" s="233" t="s">
        <v>84</v>
      </c>
      <c r="C29" s="231">
        <v>1526124</v>
      </c>
      <c r="D29" s="231"/>
      <c r="E29" s="231"/>
      <c r="F29" s="231">
        <v>1526124</v>
      </c>
      <c r="G29" s="231">
        <v>1526124</v>
      </c>
      <c r="H29" s="231"/>
      <c r="I29" s="231"/>
      <c r="J29" s="231">
        <v>1526124</v>
      </c>
      <c r="K29" s="231">
        <v>1526124</v>
      </c>
      <c r="L29" s="231"/>
      <c r="M29" s="231"/>
      <c r="N29" s="231">
        <v>1526124</v>
      </c>
    </row>
    <row r="30" spans="1:14">
      <c r="A30" s="234" t="s">
        <v>85</v>
      </c>
      <c r="B30" s="233" t="s">
        <v>86</v>
      </c>
      <c r="C30" s="231">
        <v>20242814</v>
      </c>
      <c r="D30" s="231"/>
      <c r="E30" s="231"/>
      <c r="F30" s="231">
        <v>20242814</v>
      </c>
      <c r="G30" s="231">
        <v>20242814</v>
      </c>
      <c r="H30" s="231"/>
      <c r="I30" s="231"/>
      <c r="J30" s="231">
        <v>20242814</v>
      </c>
      <c r="K30" s="231">
        <v>21737631</v>
      </c>
      <c r="L30" s="231"/>
      <c r="M30" s="231"/>
      <c r="N30" s="231">
        <v>21737631</v>
      </c>
    </row>
    <row r="31" spans="1:14">
      <c r="A31" s="239" t="s">
        <v>87</v>
      </c>
      <c r="B31" s="236" t="s">
        <v>88</v>
      </c>
      <c r="C31" s="237">
        <f>SUM(C24:C30)</f>
        <v>73690819</v>
      </c>
      <c r="D31" s="231"/>
      <c r="E31" s="231"/>
      <c r="F31" s="237">
        <f>SUM(F24:F30)</f>
        <v>73690819</v>
      </c>
      <c r="G31" s="237">
        <f>SUM(G24:G30)</f>
        <v>76977819</v>
      </c>
      <c r="H31" s="231"/>
      <c r="I31" s="231"/>
      <c r="J31" s="237">
        <f>SUM(J24:J30)</f>
        <v>76977819</v>
      </c>
      <c r="K31" s="237">
        <f>SUM(K24:K30)</f>
        <v>83472636</v>
      </c>
      <c r="L31" s="231"/>
      <c r="M31" s="231"/>
      <c r="N31" s="237">
        <f>SUM(N24:N30)</f>
        <v>83472636</v>
      </c>
    </row>
    <row r="32" spans="1:14">
      <c r="A32" s="234" t="s">
        <v>89</v>
      </c>
      <c r="B32" s="233" t="s">
        <v>90</v>
      </c>
      <c r="C32" s="231">
        <v>95000</v>
      </c>
      <c r="D32" s="231"/>
      <c r="E32" s="231"/>
      <c r="F32" s="231">
        <v>95000</v>
      </c>
      <c r="G32" s="231">
        <v>95000</v>
      </c>
      <c r="H32" s="231"/>
      <c r="I32" s="231"/>
      <c r="J32" s="231">
        <v>95000</v>
      </c>
      <c r="K32" s="231">
        <v>95000</v>
      </c>
      <c r="L32" s="231"/>
      <c r="M32" s="231"/>
      <c r="N32" s="231">
        <v>95000</v>
      </c>
    </row>
    <row r="33" spans="1:14">
      <c r="A33" s="239" t="s">
        <v>91</v>
      </c>
      <c r="B33" s="236" t="s">
        <v>92</v>
      </c>
      <c r="C33" s="237">
        <f>SUM(C32:C32)</f>
        <v>95000</v>
      </c>
      <c r="D33" s="231"/>
      <c r="E33" s="231"/>
      <c r="F33" s="237">
        <f>SUM(F32:F32)</f>
        <v>95000</v>
      </c>
      <c r="G33" s="237">
        <f>SUM(G32)</f>
        <v>95000</v>
      </c>
      <c r="H33" s="231"/>
      <c r="I33" s="231"/>
      <c r="J33" s="237">
        <f>SUM(J32)</f>
        <v>95000</v>
      </c>
      <c r="K33" s="237">
        <f>SUM(K32)</f>
        <v>95000</v>
      </c>
      <c r="L33" s="231"/>
      <c r="M33" s="231"/>
      <c r="N33" s="237">
        <f>SUM(N32)</f>
        <v>95000</v>
      </c>
    </row>
    <row r="34" spans="1:14">
      <c r="A34" s="234" t="s">
        <v>93</v>
      </c>
      <c r="B34" s="233" t="s">
        <v>94</v>
      </c>
      <c r="C34" s="231">
        <v>23920179</v>
      </c>
      <c r="D34" s="231"/>
      <c r="E34" s="231"/>
      <c r="F34" s="231">
        <v>23920179</v>
      </c>
      <c r="G34" s="231">
        <v>24807669</v>
      </c>
      <c r="H34" s="231"/>
      <c r="I34" s="231"/>
      <c r="J34" s="231">
        <v>24807669</v>
      </c>
      <c r="K34" s="231">
        <v>23953003</v>
      </c>
      <c r="L34" s="231"/>
      <c r="M34" s="231"/>
      <c r="N34" s="231">
        <v>23953003</v>
      </c>
    </row>
    <row r="35" spans="1:14">
      <c r="A35" s="234" t="s">
        <v>208</v>
      </c>
      <c r="B35" s="233" t="s">
        <v>209</v>
      </c>
      <c r="C35" s="231">
        <v>2500000</v>
      </c>
      <c r="D35" s="231"/>
      <c r="E35" s="231"/>
      <c r="F35" s="231">
        <v>2500000</v>
      </c>
      <c r="G35" s="231">
        <v>2500000</v>
      </c>
      <c r="H35" s="231"/>
      <c r="I35" s="231"/>
      <c r="J35" s="231">
        <v>2500000</v>
      </c>
      <c r="K35" s="231">
        <v>4375000</v>
      </c>
      <c r="L35" s="231"/>
      <c r="M35" s="231"/>
      <c r="N35" s="231">
        <v>4375000</v>
      </c>
    </row>
    <row r="36" spans="1:14">
      <c r="A36" s="234" t="s">
        <v>294</v>
      </c>
      <c r="B36" s="233" t="s">
        <v>211</v>
      </c>
      <c r="C36" s="231"/>
      <c r="D36" s="231"/>
      <c r="E36" s="231"/>
      <c r="F36" s="231"/>
      <c r="G36" s="231">
        <v>3226</v>
      </c>
      <c r="H36" s="231"/>
      <c r="I36" s="231"/>
      <c r="J36" s="231">
        <v>3226</v>
      </c>
      <c r="K36" s="231">
        <v>3226</v>
      </c>
      <c r="L36" s="231"/>
      <c r="M36" s="231"/>
      <c r="N36" s="231">
        <v>3226</v>
      </c>
    </row>
    <row r="37" spans="1:14">
      <c r="A37" s="234" t="s">
        <v>212</v>
      </c>
      <c r="B37" s="233" t="s">
        <v>213</v>
      </c>
      <c r="C37" s="231"/>
      <c r="D37" s="231"/>
      <c r="E37" s="231"/>
      <c r="F37" s="231"/>
      <c r="G37" s="231">
        <v>5</v>
      </c>
      <c r="H37" s="231"/>
      <c r="I37" s="231"/>
      <c r="J37" s="231">
        <v>5</v>
      </c>
      <c r="K37" s="231">
        <v>5</v>
      </c>
      <c r="L37" s="231"/>
      <c r="M37" s="231"/>
      <c r="N37" s="231">
        <v>5</v>
      </c>
    </row>
    <row r="38" spans="1:14">
      <c r="A38" s="234" t="s">
        <v>95</v>
      </c>
      <c r="B38" s="233" t="s">
        <v>96</v>
      </c>
      <c r="C38" s="231">
        <v>500000</v>
      </c>
      <c r="D38" s="231"/>
      <c r="E38" s="231"/>
      <c r="F38" s="231">
        <v>500000</v>
      </c>
      <c r="G38" s="231">
        <v>500000</v>
      </c>
      <c r="H38" s="231"/>
      <c r="I38" s="231"/>
      <c r="J38" s="231">
        <v>500000</v>
      </c>
      <c r="K38" s="231">
        <v>500000</v>
      </c>
      <c r="L38" s="231"/>
      <c r="M38" s="231"/>
      <c r="N38" s="231">
        <v>500000</v>
      </c>
    </row>
    <row r="39" spans="1:14">
      <c r="A39" s="239" t="s">
        <v>97</v>
      </c>
      <c r="B39" s="236" t="s">
        <v>98</v>
      </c>
      <c r="C39" s="237">
        <f>SUM(C34:C38)</f>
        <v>26920179</v>
      </c>
      <c r="D39" s="231"/>
      <c r="E39" s="231"/>
      <c r="F39" s="237">
        <f>SUM(F34:F38)</f>
        <v>26920179</v>
      </c>
      <c r="G39" s="237">
        <f>SUM(G34:G38)</f>
        <v>27810900</v>
      </c>
      <c r="H39" s="231"/>
      <c r="I39" s="231"/>
      <c r="J39" s="237">
        <f>SUM(J34:J38)</f>
        <v>27810900</v>
      </c>
      <c r="K39" s="237">
        <f>SUM(K34:K38)</f>
        <v>28831234</v>
      </c>
      <c r="L39" s="231"/>
      <c r="M39" s="231"/>
      <c r="N39" s="237">
        <f>SUM(N34:N38)</f>
        <v>28831234</v>
      </c>
    </row>
    <row r="40" spans="1:14">
      <c r="A40" s="243" t="s">
        <v>99</v>
      </c>
      <c r="B40" s="241" t="s">
        <v>100</v>
      </c>
      <c r="C40" s="242">
        <f>SUM(C20+C23+C31+C33+C39)</f>
        <v>112244074</v>
      </c>
      <c r="D40" s="242"/>
      <c r="E40" s="242"/>
      <c r="F40" s="242">
        <f>SUM(F20+F23+F31+F33+F39)</f>
        <v>112244074</v>
      </c>
      <c r="G40" s="242">
        <f>SUM(G20+G23+G31+G33+G39)</f>
        <v>116421795</v>
      </c>
      <c r="H40" s="242"/>
      <c r="I40" s="242"/>
      <c r="J40" s="242">
        <f>SUM(J20+J23+J31+J33+J39)</f>
        <v>116421795</v>
      </c>
      <c r="K40" s="242">
        <f>SUM(K20+K23+K31+K33+K39)</f>
        <v>123936946</v>
      </c>
      <c r="L40" s="242"/>
      <c r="M40" s="242"/>
      <c r="N40" s="242">
        <f>SUM(N20+N23+N31+N33+N39)</f>
        <v>123936946</v>
      </c>
    </row>
    <row r="41" spans="1:14">
      <c r="A41" s="245" t="s">
        <v>214</v>
      </c>
      <c r="B41" s="233" t="s">
        <v>215</v>
      </c>
      <c r="C41" s="231">
        <v>3450000</v>
      </c>
      <c r="D41" s="231"/>
      <c r="E41" s="231"/>
      <c r="F41" s="231">
        <v>3450000</v>
      </c>
      <c r="G41" s="231">
        <v>3450000</v>
      </c>
      <c r="H41" s="231"/>
      <c r="I41" s="231"/>
      <c r="J41" s="231">
        <v>3450000</v>
      </c>
      <c r="K41" s="231">
        <v>3950000</v>
      </c>
      <c r="L41" s="231"/>
      <c r="M41" s="231"/>
      <c r="N41" s="231">
        <v>3950000</v>
      </c>
    </row>
    <row r="42" spans="1:14">
      <c r="A42" s="246" t="s">
        <v>216</v>
      </c>
      <c r="B42" s="241" t="s">
        <v>217</v>
      </c>
      <c r="C42" s="242">
        <f>SUM(C41:C41)</f>
        <v>3450000</v>
      </c>
      <c r="D42" s="242"/>
      <c r="E42" s="242"/>
      <c r="F42" s="242">
        <f>SUM(F41:F41)</f>
        <v>3450000</v>
      </c>
      <c r="G42" s="242">
        <f>SUM(G41)</f>
        <v>3450000</v>
      </c>
      <c r="H42" s="242"/>
      <c r="I42" s="242"/>
      <c r="J42" s="242">
        <f>SUM(J41)</f>
        <v>3450000</v>
      </c>
      <c r="K42" s="242">
        <f>SUM(K41)</f>
        <v>3950000</v>
      </c>
      <c r="L42" s="242"/>
      <c r="M42" s="242"/>
      <c r="N42" s="242">
        <f>SUM(N41)</f>
        <v>3950000</v>
      </c>
    </row>
    <row r="43" spans="1:14">
      <c r="A43" s="247" t="s">
        <v>218</v>
      </c>
      <c r="B43" s="233" t="s">
        <v>219</v>
      </c>
      <c r="C43" s="231">
        <v>90057360</v>
      </c>
      <c r="D43" s="231"/>
      <c r="E43" s="231"/>
      <c r="F43" s="231">
        <v>90057360</v>
      </c>
      <c r="G43" s="231">
        <v>90057360</v>
      </c>
      <c r="H43" s="231"/>
      <c r="I43" s="231"/>
      <c r="J43" s="231">
        <v>90057360</v>
      </c>
      <c r="K43" s="231">
        <v>90057360</v>
      </c>
      <c r="L43" s="231"/>
      <c r="M43" s="231"/>
      <c r="N43" s="231">
        <v>90057360</v>
      </c>
    </row>
    <row r="44" spans="1:14">
      <c r="A44" s="247" t="s">
        <v>220</v>
      </c>
      <c r="B44" s="233" t="s">
        <v>221</v>
      </c>
      <c r="C44" s="231">
        <v>31837590</v>
      </c>
      <c r="D44" s="231"/>
      <c r="E44" s="231"/>
      <c r="F44" s="231">
        <v>31837590</v>
      </c>
      <c r="G44" s="231">
        <v>34900139</v>
      </c>
      <c r="H44" s="231"/>
      <c r="I44" s="231"/>
      <c r="J44" s="231">
        <v>34900139</v>
      </c>
      <c r="K44" s="231">
        <v>41272149</v>
      </c>
      <c r="L44" s="231"/>
      <c r="M44" s="231"/>
      <c r="N44" s="231">
        <v>41272149</v>
      </c>
    </row>
    <row r="45" spans="1:14">
      <c r="A45" s="247" t="s">
        <v>222</v>
      </c>
      <c r="B45" s="233" t="s">
        <v>223</v>
      </c>
      <c r="C45" s="231">
        <v>27876632</v>
      </c>
      <c r="D45" s="248"/>
      <c r="E45" s="231"/>
      <c r="F45" s="231">
        <v>27876632</v>
      </c>
      <c r="G45" s="231">
        <v>27876632</v>
      </c>
      <c r="H45" s="248"/>
      <c r="I45" s="231"/>
      <c r="J45" s="231">
        <v>27876632</v>
      </c>
      <c r="K45" s="231">
        <v>28803132</v>
      </c>
      <c r="L45" s="248"/>
      <c r="M45" s="231"/>
      <c r="N45" s="231">
        <v>28803132</v>
      </c>
    </row>
    <row r="46" spans="1:14">
      <c r="A46" s="249" t="s">
        <v>224</v>
      </c>
      <c r="B46" s="233" t="s">
        <v>295</v>
      </c>
      <c r="C46" s="231">
        <v>18078627</v>
      </c>
      <c r="D46" s="231"/>
      <c r="E46" s="231"/>
      <c r="F46" s="231">
        <v>18078627</v>
      </c>
      <c r="G46" s="231">
        <v>22162144</v>
      </c>
      <c r="H46" s="231"/>
      <c r="I46" s="231"/>
      <c r="J46" s="231">
        <v>22162144</v>
      </c>
      <c r="K46" s="231">
        <v>164471205</v>
      </c>
      <c r="L46" s="231"/>
      <c r="M46" s="231"/>
      <c r="N46" s="231">
        <v>164471205</v>
      </c>
    </row>
    <row r="47" spans="1:14">
      <c r="A47" s="246" t="s">
        <v>226</v>
      </c>
      <c r="B47" s="241" t="s">
        <v>227</v>
      </c>
      <c r="C47" s="242">
        <f>SUM(C43:C46)</f>
        <v>167850209</v>
      </c>
      <c r="D47" s="242"/>
      <c r="E47" s="242"/>
      <c r="F47" s="242">
        <f>SUM(F43:F46)</f>
        <v>167850209</v>
      </c>
      <c r="G47" s="242">
        <f>SUM(G43:G46)</f>
        <v>174996275</v>
      </c>
      <c r="H47" s="242"/>
      <c r="I47" s="242"/>
      <c r="J47" s="242">
        <f>SUM(J43:J46)</f>
        <v>174996275</v>
      </c>
      <c r="K47" s="242">
        <f>SUM(K43:K46)</f>
        <v>324603846</v>
      </c>
      <c r="L47" s="242"/>
      <c r="M47" s="242"/>
      <c r="N47" s="242">
        <f>SUM(N43:N46)</f>
        <v>324603846</v>
      </c>
    </row>
    <row r="48" spans="1:14" s="254" customFormat="1" ht="15.75">
      <c r="A48" s="250" t="s">
        <v>101</v>
      </c>
      <c r="B48" s="251"/>
      <c r="C48" s="252">
        <f>SUM(C16+C17+C40+C42+C47)</f>
        <v>325157826</v>
      </c>
      <c r="D48" s="253"/>
      <c r="E48" s="253"/>
      <c r="F48" s="252">
        <f>SUM(F16+F17+F40+F42+F47)</f>
        <v>325157826</v>
      </c>
      <c r="G48" s="252">
        <f>SUM(G16+G17+G40+G42+G47)</f>
        <v>336904822</v>
      </c>
      <c r="H48" s="253"/>
      <c r="I48" s="253"/>
      <c r="J48" s="252">
        <f>SUM(J16+J17+J40+J42+J47)</f>
        <v>336904822</v>
      </c>
      <c r="K48" s="252">
        <f>SUM(K16+K17+K40+K42+K47)</f>
        <v>495465305</v>
      </c>
      <c r="L48" s="253"/>
      <c r="M48" s="253"/>
      <c r="N48" s="252">
        <f>SUM(N16+N17+N40+N42+N47)</f>
        <v>495465305</v>
      </c>
    </row>
    <row r="49" spans="1:22">
      <c r="A49" s="255" t="s">
        <v>228</v>
      </c>
      <c r="B49" s="233" t="s">
        <v>229</v>
      </c>
      <c r="C49" s="231"/>
      <c r="D49" s="231"/>
      <c r="E49" s="231"/>
      <c r="F49" s="231"/>
      <c r="G49" s="231"/>
      <c r="H49" s="231"/>
      <c r="I49" s="231"/>
      <c r="J49" s="231"/>
      <c r="K49" s="231">
        <v>0</v>
      </c>
      <c r="L49" s="231"/>
      <c r="M49" s="231"/>
      <c r="N49" s="231">
        <v>0</v>
      </c>
    </row>
    <row r="50" spans="1:22">
      <c r="A50" s="255" t="s">
        <v>230</v>
      </c>
      <c r="B50" s="233" t="s">
        <v>231</v>
      </c>
      <c r="C50" s="231">
        <v>271476903</v>
      </c>
      <c r="D50" s="231"/>
      <c r="E50" s="231"/>
      <c r="F50" s="231">
        <v>271476903</v>
      </c>
      <c r="G50" s="231">
        <v>265802413</v>
      </c>
      <c r="H50" s="231"/>
      <c r="I50" s="231"/>
      <c r="J50" s="231">
        <v>265802413</v>
      </c>
      <c r="K50" s="231">
        <v>217452413</v>
      </c>
      <c r="L50" s="231"/>
      <c r="M50" s="231"/>
      <c r="N50" s="231">
        <v>217452413</v>
      </c>
    </row>
    <row r="51" spans="1:22">
      <c r="A51" s="255" t="s">
        <v>234</v>
      </c>
      <c r="B51" s="233" t="s">
        <v>235</v>
      </c>
      <c r="C51" s="231">
        <v>14814665</v>
      </c>
      <c r="D51" s="231"/>
      <c r="E51" s="231"/>
      <c r="F51" s="231">
        <v>14814665</v>
      </c>
      <c r="G51" s="231">
        <v>14814665</v>
      </c>
      <c r="H51" s="231"/>
      <c r="I51" s="231"/>
      <c r="J51" s="231">
        <v>14814665</v>
      </c>
      <c r="K51" s="231">
        <v>16389467</v>
      </c>
      <c r="L51" s="231"/>
      <c r="M51" s="231"/>
      <c r="N51" s="231">
        <v>16389467</v>
      </c>
    </row>
    <row r="52" spans="1:22">
      <c r="A52" s="238" t="s">
        <v>240</v>
      </c>
      <c r="B52" s="233" t="s">
        <v>241</v>
      </c>
      <c r="C52" s="231">
        <v>76884181</v>
      </c>
      <c r="D52" s="231"/>
      <c r="E52" s="231"/>
      <c r="F52" s="231">
        <v>76884181</v>
      </c>
      <c r="G52" s="231">
        <v>76884181</v>
      </c>
      <c r="H52" s="231"/>
      <c r="I52" s="231"/>
      <c r="J52" s="231">
        <v>76884181</v>
      </c>
      <c r="K52" s="231">
        <v>66309378</v>
      </c>
      <c r="L52" s="231"/>
      <c r="M52" s="231"/>
      <c r="N52" s="231">
        <v>66309378</v>
      </c>
      <c r="U52" s="1" t="s">
        <v>302</v>
      </c>
    </row>
    <row r="53" spans="1:22">
      <c r="A53" s="256" t="s">
        <v>242</v>
      </c>
      <c r="B53" s="241" t="s">
        <v>243</v>
      </c>
      <c r="C53" s="242">
        <f>SUM(C49:C52)</f>
        <v>363175749</v>
      </c>
      <c r="D53" s="242"/>
      <c r="E53" s="242"/>
      <c r="F53" s="242">
        <f>SUM(F49:F52)</f>
        <v>363175749</v>
      </c>
      <c r="G53" s="242">
        <f>SUM(G49:G52)</f>
        <v>357501259</v>
      </c>
      <c r="H53" s="242"/>
      <c r="I53" s="242"/>
      <c r="J53" s="242">
        <f>SUM(J49:J52)</f>
        <v>357501259</v>
      </c>
      <c r="K53" s="242">
        <f>SUM(K49:K52)</f>
        <v>300151258</v>
      </c>
      <c r="L53" s="242"/>
      <c r="M53" s="242"/>
      <c r="N53" s="242">
        <f>SUM(N49:N52)</f>
        <v>300151258</v>
      </c>
    </row>
    <row r="54" spans="1:22">
      <c r="A54" s="245" t="s">
        <v>244</v>
      </c>
      <c r="B54" s="233" t="s">
        <v>245</v>
      </c>
      <c r="C54" s="231">
        <v>29000000</v>
      </c>
      <c r="D54" s="231"/>
      <c r="E54" s="231"/>
      <c r="F54" s="231">
        <v>29000000</v>
      </c>
      <c r="G54" s="231">
        <v>29000000</v>
      </c>
      <c r="H54" s="231"/>
      <c r="I54" s="231"/>
      <c r="J54" s="231">
        <v>29000000</v>
      </c>
      <c r="K54" s="231">
        <v>29000000</v>
      </c>
      <c r="L54" s="231"/>
      <c r="M54" s="231"/>
      <c r="N54" s="231">
        <v>29000000</v>
      </c>
    </row>
    <row r="55" spans="1:22">
      <c r="A55" s="245" t="s">
        <v>250</v>
      </c>
      <c r="B55" s="233" t="s">
        <v>251</v>
      </c>
      <c r="C55" s="231">
        <v>7830000</v>
      </c>
      <c r="D55" s="231"/>
      <c r="E55" s="231"/>
      <c r="F55" s="231">
        <v>7830000</v>
      </c>
      <c r="G55" s="231">
        <v>7830000</v>
      </c>
      <c r="H55" s="231"/>
      <c r="I55" s="231"/>
      <c r="J55" s="231">
        <v>7830000</v>
      </c>
      <c r="K55" s="231">
        <v>7830000</v>
      </c>
      <c r="L55" s="231"/>
      <c r="M55" s="231"/>
      <c r="N55" s="231">
        <v>7830000</v>
      </c>
    </row>
    <row r="56" spans="1:22">
      <c r="A56" s="246" t="s">
        <v>252</v>
      </c>
      <c r="B56" s="241" t="s">
        <v>253</v>
      </c>
      <c r="C56" s="242">
        <f>SUM(C54:C55)</f>
        <v>36830000</v>
      </c>
      <c r="D56" s="242"/>
      <c r="E56" s="242"/>
      <c r="F56" s="242">
        <f>SUM(F54:F55)</f>
        <v>36830000</v>
      </c>
      <c r="G56" s="242">
        <f>SUM(G54:G55)</f>
        <v>36830000</v>
      </c>
      <c r="H56" s="242"/>
      <c r="I56" s="242"/>
      <c r="J56" s="242">
        <f>SUM(J54:J55)</f>
        <v>36830000</v>
      </c>
      <c r="K56" s="242">
        <f>SUM(K54:K55)</f>
        <v>36830000</v>
      </c>
      <c r="L56" s="242"/>
      <c r="M56" s="242"/>
      <c r="N56" s="242">
        <f>SUM(N54:N55)</f>
        <v>36830000</v>
      </c>
    </row>
    <row r="57" spans="1:22">
      <c r="A57" s="245" t="s">
        <v>296</v>
      </c>
      <c r="B57" s="233" t="s">
        <v>255</v>
      </c>
      <c r="C57" s="231"/>
      <c r="D57" s="231"/>
      <c r="E57" s="231"/>
      <c r="F57" s="231"/>
      <c r="G57" s="231">
        <v>1500000</v>
      </c>
      <c r="H57" s="231"/>
      <c r="I57" s="231"/>
      <c r="J57" s="231">
        <v>1500000</v>
      </c>
      <c r="K57" s="231">
        <v>1500000</v>
      </c>
      <c r="L57" s="231"/>
      <c r="M57" s="231"/>
      <c r="N57" s="231">
        <v>1500000</v>
      </c>
    </row>
    <row r="58" spans="1:22">
      <c r="A58" s="245" t="s">
        <v>256</v>
      </c>
      <c r="B58" s="233" t="s">
        <v>257</v>
      </c>
      <c r="C58" s="231">
        <v>3000000</v>
      </c>
      <c r="D58" s="231"/>
      <c r="E58" s="231"/>
      <c r="F58" s="231">
        <v>3000000</v>
      </c>
      <c r="G58" s="231">
        <v>3000000</v>
      </c>
      <c r="H58" s="231"/>
      <c r="I58" s="231"/>
      <c r="J58" s="231">
        <v>3000000</v>
      </c>
      <c r="K58" s="231">
        <v>3000000</v>
      </c>
      <c r="L58" s="231"/>
      <c r="M58" s="231"/>
      <c r="N58" s="231">
        <v>3000000</v>
      </c>
    </row>
    <row r="59" spans="1:22">
      <c r="A59" s="246" t="s">
        <v>258</v>
      </c>
      <c r="B59" s="241" t="s">
        <v>259</v>
      </c>
      <c r="C59" s="242">
        <f>SUM(C57:C58)</f>
        <v>3000000</v>
      </c>
      <c r="D59" s="242"/>
      <c r="E59" s="242"/>
      <c r="F59" s="242">
        <f>SUM(F57:F58)</f>
        <v>3000000</v>
      </c>
      <c r="G59" s="242">
        <f>SUM(G57:G58)</f>
        <v>4500000</v>
      </c>
      <c r="H59" s="242"/>
      <c r="I59" s="242"/>
      <c r="J59" s="242">
        <f>SUM(J57:J58)</f>
        <v>4500000</v>
      </c>
      <c r="K59" s="242">
        <f>SUM(K57:K58)</f>
        <v>4500000</v>
      </c>
      <c r="L59" s="242"/>
      <c r="M59" s="242"/>
      <c r="N59" s="242">
        <f>SUM(N57:N58)</f>
        <v>4500000</v>
      </c>
    </row>
    <row r="60" spans="1:22" s="254" customFormat="1" ht="15.75">
      <c r="A60" s="250" t="s">
        <v>102</v>
      </c>
      <c r="B60" s="251"/>
      <c r="C60" s="252">
        <f>SUM(C53+C56+C59)</f>
        <v>403005749</v>
      </c>
      <c r="D60" s="253"/>
      <c r="E60" s="253"/>
      <c r="F60" s="252">
        <f>SUM(F53+F56+F59)</f>
        <v>403005749</v>
      </c>
      <c r="G60" s="252">
        <f>SUM(G59,G56,G53)</f>
        <v>398831259</v>
      </c>
      <c r="H60" s="253"/>
      <c r="I60" s="253"/>
      <c r="J60" s="252">
        <f>SUM(J59,J56,J53)</f>
        <v>398831259</v>
      </c>
      <c r="K60" s="252">
        <f>SUM(K59,K56,K53)</f>
        <v>341481258</v>
      </c>
      <c r="L60" s="253"/>
      <c r="M60" s="253"/>
      <c r="N60" s="252">
        <f>SUM(N59,N56,N53)</f>
        <v>341481258</v>
      </c>
    </row>
    <row r="61" spans="1:22" s="254" customFormat="1" ht="15.75">
      <c r="A61" s="257" t="s">
        <v>103</v>
      </c>
      <c r="B61" s="258" t="s">
        <v>104</v>
      </c>
      <c r="C61" s="259">
        <f>SUM(C48+C60)</f>
        <v>728163575</v>
      </c>
      <c r="D61" s="260"/>
      <c r="E61" s="253"/>
      <c r="F61" s="259">
        <f>SUM(F48+F60)</f>
        <v>728163575</v>
      </c>
      <c r="G61" s="259">
        <f>SUM(G48+G60)</f>
        <v>735736081</v>
      </c>
      <c r="H61" s="260"/>
      <c r="I61" s="253"/>
      <c r="J61" s="259">
        <f>SUM(J48+J60)</f>
        <v>735736081</v>
      </c>
      <c r="K61" s="259">
        <f>SUM(K48+K60)</f>
        <v>836946563</v>
      </c>
      <c r="L61" s="260"/>
      <c r="M61" s="253"/>
      <c r="N61" s="259">
        <f>SUM(N48+N60)</f>
        <v>836946563</v>
      </c>
    </row>
    <row r="62" spans="1:22">
      <c r="A62" s="261" t="s">
        <v>297</v>
      </c>
      <c r="B62" s="234" t="s">
        <v>298</v>
      </c>
      <c r="C62" s="262"/>
      <c r="D62" s="263"/>
      <c r="E62" s="263"/>
      <c r="F62" s="262"/>
      <c r="G62" s="262">
        <v>240000</v>
      </c>
      <c r="H62" s="263"/>
      <c r="I62" s="263"/>
      <c r="J62" s="262">
        <v>240000</v>
      </c>
      <c r="K62" s="262"/>
      <c r="L62" s="263"/>
      <c r="M62" s="263"/>
      <c r="N62" s="262"/>
      <c r="O62" s="264"/>
      <c r="P62" s="264"/>
      <c r="Q62" s="264"/>
      <c r="R62" s="264"/>
      <c r="S62" s="264"/>
      <c r="T62" s="264"/>
      <c r="U62" s="265"/>
      <c r="V62" s="265"/>
    </row>
    <row r="63" spans="1:22">
      <c r="A63" s="261" t="s">
        <v>306</v>
      </c>
      <c r="B63" s="234" t="s">
        <v>307</v>
      </c>
      <c r="C63" s="262"/>
      <c r="D63" s="263"/>
      <c r="E63" s="263"/>
      <c r="F63" s="262"/>
      <c r="G63" s="262"/>
      <c r="H63" s="263"/>
      <c r="I63" s="263"/>
      <c r="J63" s="262"/>
      <c r="K63" s="262">
        <v>240000</v>
      </c>
      <c r="L63" s="263"/>
      <c r="M63" s="263"/>
      <c r="N63" s="262">
        <v>240000</v>
      </c>
      <c r="O63" s="264"/>
      <c r="P63" s="264"/>
      <c r="Q63" s="264"/>
      <c r="R63" s="264"/>
      <c r="S63" s="264"/>
      <c r="T63" s="264"/>
      <c r="U63" s="265"/>
      <c r="V63" s="265"/>
    </row>
    <row r="64" spans="1:22">
      <c r="A64" s="266" t="s">
        <v>299</v>
      </c>
      <c r="B64" s="239" t="s">
        <v>261</v>
      </c>
      <c r="C64" s="267"/>
      <c r="D64" s="268"/>
      <c r="E64" s="268"/>
      <c r="F64" s="267"/>
      <c r="G64" s="267">
        <f>SUM(G62)</f>
        <v>240000</v>
      </c>
      <c r="H64" s="268"/>
      <c r="I64" s="268"/>
      <c r="J64" s="267">
        <f>SUM(J62)</f>
        <v>240000</v>
      </c>
      <c r="K64" s="267">
        <f>SUM(K62:K63)</f>
        <v>240000</v>
      </c>
      <c r="L64" s="268"/>
      <c r="M64" s="268"/>
      <c r="N64" s="267">
        <f>SUM(N62:N63)</f>
        <v>240000</v>
      </c>
      <c r="O64" s="269"/>
      <c r="P64" s="269"/>
      <c r="Q64" s="269"/>
      <c r="R64" s="269"/>
      <c r="S64" s="269"/>
      <c r="T64" s="269"/>
      <c r="U64" s="265"/>
      <c r="V64" s="265"/>
    </row>
    <row r="65" spans="1:22">
      <c r="A65" s="261" t="s">
        <v>262</v>
      </c>
      <c r="B65" s="234" t="s">
        <v>263</v>
      </c>
      <c r="C65" s="262">
        <v>6371126</v>
      </c>
      <c r="D65" s="263"/>
      <c r="E65" s="263"/>
      <c r="F65" s="262">
        <v>6371126</v>
      </c>
      <c r="G65" s="262">
        <v>6371126</v>
      </c>
      <c r="H65" s="263"/>
      <c r="I65" s="263"/>
      <c r="J65" s="262">
        <v>6371126</v>
      </c>
      <c r="K65" s="262">
        <v>6371126</v>
      </c>
      <c r="L65" s="263"/>
      <c r="M65" s="263"/>
      <c r="N65" s="262">
        <v>6371126</v>
      </c>
      <c r="O65" s="264"/>
      <c r="P65" s="264"/>
      <c r="Q65" s="264"/>
      <c r="R65" s="264"/>
      <c r="S65" s="264"/>
      <c r="T65" s="264"/>
      <c r="U65" s="265"/>
      <c r="V65" s="265"/>
    </row>
    <row r="66" spans="1:22" s="271" customFormat="1">
      <c r="A66" s="261" t="s">
        <v>300</v>
      </c>
      <c r="B66" s="234" t="s">
        <v>301</v>
      </c>
      <c r="C66" s="262">
        <v>98365511</v>
      </c>
      <c r="D66" s="263"/>
      <c r="E66" s="263"/>
      <c r="F66" s="262">
        <v>98365511</v>
      </c>
      <c r="G66" s="262">
        <v>98365511</v>
      </c>
      <c r="H66" s="263"/>
      <c r="I66" s="263"/>
      <c r="J66" s="262">
        <v>98365511</v>
      </c>
      <c r="K66" s="262"/>
      <c r="L66" s="263"/>
      <c r="M66" s="263"/>
      <c r="N66" s="262"/>
      <c r="O66" s="264"/>
      <c r="P66" s="264"/>
      <c r="Q66" s="264"/>
      <c r="R66" s="264"/>
      <c r="S66" s="264"/>
      <c r="T66" s="264"/>
      <c r="U66" s="270"/>
      <c r="V66" s="270"/>
    </row>
    <row r="67" spans="1:22">
      <c r="A67" s="272" t="s">
        <v>264</v>
      </c>
      <c r="B67" s="243" t="s">
        <v>265</v>
      </c>
      <c r="C67" s="267">
        <f>SUM(C64:C66)</f>
        <v>104736637</v>
      </c>
      <c r="D67" s="268"/>
      <c r="E67" s="268"/>
      <c r="F67" s="267">
        <f>SUM(F64:F66)</f>
        <v>104736637</v>
      </c>
      <c r="G67" s="267">
        <f>SUM(G64:G66)</f>
        <v>104976637</v>
      </c>
      <c r="H67" s="268"/>
      <c r="I67" s="268"/>
      <c r="J67" s="267">
        <f>SUM(J64:J66)</f>
        <v>104976637</v>
      </c>
      <c r="K67" s="267">
        <f>SUM(K64+K65)</f>
        <v>6611126</v>
      </c>
      <c r="L67" s="268"/>
      <c r="M67" s="268"/>
      <c r="N67" s="267">
        <f>SUM(N64+N65)</f>
        <v>6611126</v>
      </c>
      <c r="O67" s="269"/>
      <c r="P67" s="269"/>
      <c r="Q67" s="269"/>
      <c r="R67" s="269"/>
      <c r="S67" s="269"/>
      <c r="T67" s="269"/>
      <c r="U67" s="265"/>
      <c r="V67" s="265"/>
    </row>
    <row r="68" spans="1:22" s="254" customFormat="1" ht="15.75">
      <c r="A68" s="273" t="s">
        <v>266</v>
      </c>
      <c r="B68" s="274" t="s">
        <v>267</v>
      </c>
      <c r="C68" s="275">
        <f>SUM(C64+C65+C66)</f>
        <v>104736637</v>
      </c>
      <c r="D68" s="276"/>
      <c r="E68" s="276"/>
      <c r="F68" s="275">
        <f>SUM(F67)</f>
        <v>104736637</v>
      </c>
      <c r="G68" s="275">
        <f>SUM(G67)</f>
        <v>104976637</v>
      </c>
      <c r="H68" s="276"/>
      <c r="I68" s="276"/>
      <c r="J68" s="275">
        <f>SUM(J67)</f>
        <v>104976637</v>
      </c>
      <c r="K68" s="275">
        <f>SUM(K64+K65+K66)</f>
        <v>6611126</v>
      </c>
      <c r="L68" s="276"/>
      <c r="M68" s="276"/>
      <c r="N68" s="275">
        <f>SUM(N64+N65+N66)</f>
        <v>6611126</v>
      </c>
      <c r="O68" s="277"/>
      <c r="P68" s="277"/>
      <c r="Q68" s="277"/>
      <c r="R68" s="277"/>
      <c r="S68" s="277"/>
      <c r="T68" s="277"/>
      <c r="U68" s="278"/>
      <c r="V68" s="278"/>
    </row>
    <row r="69" spans="1:22" s="254" customFormat="1" ht="15.75">
      <c r="A69" s="279" t="s">
        <v>15</v>
      </c>
      <c r="B69" s="280"/>
      <c r="C69" s="260">
        <f>SUM(C48+C60+C68)</f>
        <v>832900212</v>
      </c>
      <c r="D69" s="260"/>
      <c r="E69" s="260"/>
      <c r="F69" s="260">
        <f>SUM(F61+F68)</f>
        <v>832900212</v>
      </c>
      <c r="G69" s="260">
        <f>SUM(G61+G68)</f>
        <v>840712718</v>
      </c>
      <c r="H69" s="260"/>
      <c r="I69" s="260"/>
      <c r="J69" s="260">
        <f>SUM(J61+J68)</f>
        <v>840712718</v>
      </c>
      <c r="K69" s="260">
        <f>SUM(K61+K68)</f>
        <v>843557689</v>
      </c>
      <c r="L69" s="260"/>
      <c r="M69" s="260"/>
      <c r="N69" s="260">
        <f>SUM(N61+N68)</f>
        <v>843557689</v>
      </c>
      <c r="O69" s="278"/>
      <c r="P69" s="278"/>
      <c r="Q69" s="278"/>
      <c r="R69" s="278"/>
      <c r="S69" s="278"/>
      <c r="T69" s="278"/>
      <c r="U69" s="278"/>
      <c r="V69" s="278"/>
    </row>
    <row r="70" spans="1:22"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</row>
    <row r="71" spans="1:22"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</row>
    <row r="72" spans="1:22"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</row>
    <row r="73" spans="1:22"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</row>
    <row r="74" spans="1:22"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</row>
    <row r="75" spans="1:22"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</row>
    <row r="76" spans="1:22"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</row>
    <row r="77" spans="1:22"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</row>
    <row r="78" spans="1:22"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</row>
    <row r="79" spans="1:22"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</row>
    <row r="80" spans="1:22"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</row>
    <row r="81" spans="2:22"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</row>
    <row r="82" spans="2:22"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</row>
    <row r="83" spans="2:22"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</row>
    <row r="84" spans="2:22"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</row>
    <row r="85" spans="2:22"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</row>
    <row r="86" spans="2:22"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</row>
    <row r="87" spans="2:22"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</row>
    <row r="88" spans="2:22"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</row>
    <row r="89" spans="2:22"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</row>
    <row r="90" spans="2:22"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</row>
    <row r="91" spans="2:22"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</row>
    <row r="92" spans="2:22"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</row>
    <row r="93" spans="2:22"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</row>
    <row r="94" spans="2:22"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</row>
    <row r="95" spans="2:22"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</row>
    <row r="96" spans="2:22"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</row>
    <row r="97" spans="2:22"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</row>
    <row r="98" spans="2:22"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</row>
    <row r="99" spans="2:22"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</row>
    <row r="100" spans="2:22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</row>
    <row r="101" spans="2:22"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</row>
    <row r="102" spans="2:22"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</row>
    <row r="103" spans="2:22"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</row>
    <row r="104" spans="2:22"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</row>
    <row r="105" spans="2:22"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</row>
    <row r="106" spans="2:22"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</row>
    <row r="107" spans="2:22"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</row>
    <row r="108" spans="2:22"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</row>
    <row r="109" spans="2:22"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</row>
    <row r="110" spans="2:22"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</row>
    <row r="111" spans="2:22"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</row>
    <row r="112" spans="2:22"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</row>
    <row r="113" spans="2:22"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</row>
    <row r="114" spans="2:22"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</row>
    <row r="115" spans="2:22"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</row>
    <row r="116" spans="2:22"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</row>
    <row r="117" spans="2:22"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</row>
    <row r="118" spans="2:22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</row>
  </sheetData>
  <mergeCells count="7">
    <mergeCell ref="K4:N4"/>
    <mergeCell ref="A1:N1"/>
    <mergeCell ref="A2:N2"/>
    <mergeCell ref="A4:A5"/>
    <mergeCell ref="B4:B5"/>
    <mergeCell ref="C4:F4"/>
    <mergeCell ref="G4:J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Kiemelt ei. </vt:lpstr>
      <vt:lpstr>Munka2</vt:lpstr>
      <vt:lpstr>Bevételek összevont</vt:lpstr>
      <vt:lpstr>Munka3</vt:lpstr>
      <vt:lpstr>Kiadások összevont</vt:lpstr>
      <vt:lpstr>Munka4</vt:lpstr>
      <vt:lpstr>Bevételek önkorm. </vt:lpstr>
      <vt:lpstr>Bevételi intézmények</vt:lpstr>
      <vt:lpstr>Kiadások önkorm.</vt:lpstr>
      <vt:lpstr>Kiadások intézmények</vt:lpstr>
      <vt:lpstr>Beriházás, felújítás</vt:lpstr>
      <vt:lpstr>Tartalék</vt:lpstr>
      <vt:lpstr>Szociális</vt:lpstr>
      <vt:lpstr>Adott támogatások</vt:lpstr>
      <vt:lpstr>Kapott támogatások</vt:lpstr>
      <vt:lpstr>Helyi adók</vt:lpstr>
      <vt:lpstr>Felhasználási üt. önkorm.</vt:lpstr>
      <vt:lpstr>Felhasználási üt. összesített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Penzugy2</cp:lastModifiedBy>
  <cp:lastPrinted>2021-12-27T09:41:20Z</cp:lastPrinted>
  <dcterms:created xsi:type="dcterms:W3CDTF">2021-12-09T14:17:58Z</dcterms:created>
  <dcterms:modified xsi:type="dcterms:W3CDTF">2021-12-27T10:35:03Z</dcterms:modified>
</cp:coreProperties>
</file>