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1C95CDBA-8FDC-41E7-A2B8-A225A0621318}" xr6:coauthVersionLast="47" xr6:coauthVersionMax="47" xr10:uidLastSave="{00000000-0000-0000-0000-000000000000}"/>
  <bookViews>
    <workbookView xWindow="-120" yWindow="-120" windowWidth="20730" windowHeight="11160" firstSheet="4" activeTab="4" xr2:uid="{00000000-000D-0000-FFFF-FFFF00000000}"/>
  </bookViews>
  <sheets>
    <sheet name="Kiemelt előirányzatok" sheetId="1" r:id="rId1"/>
    <sheet name="Bevételek összevont" sheetId="2" r:id="rId2"/>
    <sheet name="Kiadások összevont" sheetId="3" r:id="rId3"/>
    <sheet name="Bevételek önkormányzat" sheetId="4" r:id="rId4"/>
    <sheet name="Bevételek intézmények" sheetId="5" r:id="rId5"/>
    <sheet name="Kiadások önkorm. " sheetId="7" r:id="rId6"/>
    <sheet name="Kiadások intézmények" sheetId="8" r:id="rId7"/>
    <sheet name="Létszám" sheetId="9" r:id="rId8"/>
    <sheet name="Beruházás, felújítás" sheetId="10" r:id="rId9"/>
    <sheet name="Tartalék" sheetId="11" r:id="rId10"/>
    <sheet name="Átadott" sheetId="12" r:id="rId11"/>
    <sheet name="felhalmozási üt. önkorm." sheetId="13" r:id="rId12"/>
    <sheet name="Felhaszn.üt.összes" sheetId="14" r:id="rId13"/>
  </sheets>
  <calcPr calcId="181029"/>
</workbook>
</file>

<file path=xl/calcChain.xml><?xml version="1.0" encoding="utf-8"?>
<calcChain xmlns="http://schemas.openxmlformats.org/spreadsheetml/2006/main">
  <c r="D144" i="14" l="1"/>
  <c r="E144" i="14"/>
  <c r="F144" i="14"/>
  <c r="G144" i="14"/>
  <c r="H144" i="14"/>
  <c r="I144" i="14"/>
  <c r="J144" i="14"/>
  <c r="K144" i="14"/>
  <c r="L144" i="14"/>
  <c r="M144" i="14"/>
  <c r="N144" i="14"/>
  <c r="C144" i="14"/>
  <c r="K125" i="14"/>
  <c r="D82" i="14"/>
  <c r="E82" i="14"/>
  <c r="F82" i="14"/>
  <c r="G82" i="14"/>
  <c r="H82" i="14"/>
  <c r="I82" i="14"/>
  <c r="J82" i="14"/>
  <c r="K82" i="14"/>
  <c r="L82" i="14"/>
  <c r="M82" i="14"/>
  <c r="N82" i="14"/>
  <c r="C82" i="14"/>
  <c r="D61" i="14"/>
  <c r="E61" i="14"/>
  <c r="F61" i="14"/>
  <c r="G61" i="14"/>
  <c r="H61" i="14"/>
  <c r="I61" i="14"/>
  <c r="J61" i="14"/>
  <c r="K61" i="14"/>
  <c r="L61" i="14"/>
  <c r="M61" i="14"/>
  <c r="N61" i="14"/>
  <c r="C61" i="14"/>
  <c r="D25" i="14"/>
  <c r="E25" i="14"/>
  <c r="F25" i="14"/>
  <c r="G25" i="14"/>
  <c r="H25" i="14"/>
  <c r="I25" i="14"/>
  <c r="J25" i="14"/>
  <c r="K25" i="14"/>
  <c r="L25" i="14"/>
  <c r="M25" i="14"/>
  <c r="N25" i="14"/>
  <c r="C25" i="14"/>
  <c r="O91" i="14"/>
  <c r="O92" i="14"/>
  <c r="O93" i="14"/>
  <c r="O94" i="14"/>
  <c r="O101" i="14"/>
  <c r="M95" i="14"/>
  <c r="O7" i="14"/>
  <c r="O8" i="14"/>
  <c r="O9" i="14"/>
  <c r="O10" i="14"/>
  <c r="O11" i="14"/>
  <c r="O12" i="14"/>
  <c r="O13" i="14"/>
  <c r="O14" i="14"/>
  <c r="O16" i="14"/>
  <c r="O17" i="14"/>
  <c r="O18" i="14"/>
  <c r="O21" i="14"/>
  <c r="O22" i="14"/>
  <c r="O23" i="14"/>
  <c r="O24" i="14"/>
  <c r="O26" i="14"/>
  <c r="O27" i="14"/>
  <c r="O29" i="14"/>
  <c r="O30" i="14"/>
  <c r="O31" i="14"/>
  <c r="O32" i="14"/>
  <c r="O33" i="14"/>
  <c r="O34" i="14"/>
  <c r="O35" i="14"/>
  <c r="O37" i="14"/>
  <c r="O39" i="14"/>
  <c r="O40" i="14"/>
  <c r="O41" i="14"/>
  <c r="O42" i="14"/>
  <c r="O43" i="14"/>
  <c r="O44" i="14"/>
  <c r="O45" i="14"/>
  <c r="O48" i="14"/>
  <c r="O49" i="14"/>
  <c r="O50" i="14"/>
  <c r="O51" i="14"/>
  <c r="O52" i="14"/>
  <c r="O53" i="14"/>
  <c r="O54" i="14"/>
  <c r="O55" i="14"/>
  <c r="O57" i="14"/>
  <c r="O58" i="14"/>
  <c r="O59" i="14"/>
  <c r="O60" i="14"/>
  <c r="O63" i="14"/>
  <c r="O64" i="14"/>
  <c r="O65" i="14"/>
  <c r="O66" i="14"/>
  <c r="O67" i="14"/>
  <c r="O68" i="14"/>
  <c r="O69" i="14"/>
  <c r="O71" i="14"/>
  <c r="O72" i="14"/>
  <c r="O74" i="14"/>
  <c r="O75" i="14"/>
  <c r="O76" i="14"/>
  <c r="O77" i="14"/>
  <c r="O78" i="14"/>
  <c r="O79" i="14"/>
  <c r="O80" i="14"/>
  <c r="O81" i="14"/>
  <c r="O85" i="14"/>
  <c r="O86" i="14"/>
  <c r="O87" i="14"/>
  <c r="O88" i="14"/>
  <c r="O89" i="14"/>
  <c r="O102" i="14"/>
  <c r="O103" i="14"/>
  <c r="O104" i="14"/>
  <c r="O105" i="14"/>
  <c r="O106" i="14"/>
  <c r="O107" i="14"/>
  <c r="O109" i="14"/>
  <c r="O110" i="14"/>
  <c r="O111" i="14"/>
  <c r="O112" i="14"/>
  <c r="O113" i="14"/>
  <c r="O115" i="14"/>
  <c r="O116" i="14"/>
  <c r="O117" i="14"/>
  <c r="O118" i="14"/>
  <c r="O119" i="14"/>
  <c r="O120" i="14"/>
  <c r="O121" i="14"/>
  <c r="O122" i="14"/>
  <c r="O123" i="14"/>
  <c r="O126" i="14"/>
  <c r="O127" i="14"/>
  <c r="O128" i="14"/>
  <c r="O129" i="14"/>
  <c r="O130" i="14"/>
  <c r="O131" i="14"/>
  <c r="O132" i="14"/>
  <c r="O135" i="14"/>
  <c r="O136" i="14"/>
  <c r="O137" i="14"/>
  <c r="O138" i="14"/>
  <c r="O139" i="14"/>
  <c r="O140" i="14"/>
  <c r="O141" i="14"/>
  <c r="O142" i="14"/>
  <c r="O143" i="14"/>
  <c r="O146" i="14"/>
  <c r="O147" i="14"/>
  <c r="O148" i="14"/>
  <c r="O149" i="14"/>
  <c r="O150" i="14"/>
  <c r="O151" i="14"/>
  <c r="O152" i="14"/>
  <c r="O153" i="14"/>
  <c r="O154" i="14"/>
  <c r="O155" i="14"/>
  <c r="O157" i="14"/>
  <c r="O158" i="14"/>
  <c r="O159" i="14"/>
  <c r="O160" i="14"/>
  <c r="O161" i="14"/>
  <c r="O163" i="14"/>
  <c r="O164" i="14"/>
  <c r="O165" i="14"/>
  <c r="O166" i="14"/>
  <c r="O6" i="14"/>
  <c r="F70" i="14"/>
  <c r="G70" i="14"/>
  <c r="H70" i="14"/>
  <c r="I70" i="14"/>
  <c r="J70" i="14"/>
  <c r="K70" i="14"/>
  <c r="L70" i="14"/>
  <c r="M70" i="14"/>
  <c r="N70" i="14"/>
  <c r="E70" i="14"/>
  <c r="E83" i="14" s="1"/>
  <c r="N156" i="14"/>
  <c r="M156" i="14"/>
  <c r="M162" i="14" s="1"/>
  <c r="M167" i="14" s="1"/>
  <c r="L156" i="14"/>
  <c r="L162" i="14" s="1"/>
  <c r="L167" i="14" s="1"/>
  <c r="K156" i="14"/>
  <c r="K162" i="14" s="1"/>
  <c r="K167" i="14" s="1"/>
  <c r="J156" i="14"/>
  <c r="I156" i="14"/>
  <c r="I162" i="14" s="1"/>
  <c r="I167" i="14" s="1"/>
  <c r="H156" i="14"/>
  <c r="H162" i="14" s="1"/>
  <c r="H167" i="14" s="1"/>
  <c r="G156" i="14"/>
  <c r="G162" i="14" s="1"/>
  <c r="G167" i="14" s="1"/>
  <c r="F156" i="14"/>
  <c r="E156" i="14"/>
  <c r="E162" i="14" s="1"/>
  <c r="E167" i="14" s="1"/>
  <c r="D156" i="14"/>
  <c r="D162" i="14" s="1"/>
  <c r="D167" i="14" s="1"/>
  <c r="C156" i="14"/>
  <c r="C162" i="14" s="1"/>
  <c r="N133" i="14"/>
  <c r="M133" i="14"/>
  <c r="L133" i="14"/>
  <c r="K133" i="14"/>
  <c r="J133" i="14"/>
  <c r="I133" i="14"/>
  <c r="H133" i="14"/>
  <c r="G133" i="14"/>
  <c r="F133" i="14"/>
  <c r="E133" i="14"/>
  <c r="D133" i="14"/>
  <c r="C133" i="14"/>
  <c r="N124" i="14"/>
  <c r="N125" i="14" s="1"/>
  <c r="M124" i="14"/>
  <c r="M125" i="14" s="1"/>
  <c r="L124" i="14"/>
  <c r="L125" i="14" s="1"/>
  <c r="J124" i="14"/>
  <c r="J125" i="14" s="1"/>
  <c r="I124" i="14"/>
  <c r="I125" i="14" s="1"/>
  <c r="H124" i="14"/>
  <c r="H125" i="14" s="1"/>
  <c r="G124" i="14"/>
  <c r="G125" i="14" s="1"/>
  <c r="F124" i="14"/>
  <c r="F125" i="14" s="1"/>
  <c r="E124" i="14"/>
  <c r="E125" i="14" s="1"/>
  <c r="D124" i="14"/>
  <c r="D125" i="14" s="1"/>
  <c r="C124" i="14"/>
  <c r="C125" i="14" s="1"/>
  <c r="N108" i="14"/>
  <c r="N114" i="14" s="1"/>
  <c r="M108" i="14"/>
  <c r="M114" i="14" s="1"/>
  <c r="L108" i="14"/>
  <c r="L114" i="14" s="1"/>
  <c r="K108" i="14"/>
  <c r="K114" i="14" s="1"/>
  <c r="K134" i="14" s="1"/>
  <c r="J108" i="14"/>
  <c r="J114" i="14" s="1"/>
  <c r="I108" i="14"/>
  <c r="I114" i="14" s="1"/>
  <c r="H108" i="14"/>
  <c r="H114" i="14" s="1"/>
  <c r="G108" i="14"/>
  <c r="G114" i="14" s="1"/>
  <c r="F108" i="14"/>
  <c r="F114" i="14" s="1"/>
  <c r="E108" i="14"/>
  <c r="E114" i="14" s="1"/>
  <c r="D108" i="14"/>
  <c r="D114" i="14" s="1"/>
  <c r="C108" i="14"/>
  <c r="C114" i="14" s="1"/>
  <c r="N90" i="14"/>
  <c r="N95" i="14" s="1"/>
  <c r="M90" i="14"/>
  <c r="L90" i="14"/>
  <c r="L95" i="14" s="1"/>
  <c r="K90" i="14"/>
  <c r="K95" i="14" s="1"/>
  <c r="J90" i="14"/>
  <c r="J95" i="14" s="1"/>
  <c r="I90" i="14"/>
  <c r="I95" i="14" s="1"/>
  <c r="H90" i="14"/>
  <c r="H95" i="14" s="1"/>
  <c r="G90" i="14"/>
  <c r="G95" i="14" s="1"/>
  <c r="F90" i="14"/>
  <c r="F95" i="14" s="1"/>
  <c r="E90" i="14"/>
  <c r="E95" i="14" s="1"/>
  <c r="D90" i="14"/>
  <c r="D95" i="14" s="1"/>
  <c r="C90" i="14"/>
  <c r="C95" i="14" s="1"/>
  <c r="N73" i="14"/>
  <c r="M73" i="14"/>
  <c r="L73" i="14"/>
  <c r="L83" i="14" s="1"/>
  <c r="K73" i="14"/>
  <c r="J73" i="14"/>
  <c r="I73" i="14"/>
  <c r="H73" i="14"/>
  <c r="H83" i="14" s="1"/>
  <c r="G73" i="14"/>
  <c r="F73" i="14"/>
  <c r="E73" i="14"/>
  <c r="D73" i="14"/>
  <c r="D83" i="14" s="1"/>
  <c r="C73" i="14"/>
  <c r="D70" i="14"/>
  <c r="C70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28" i="14" l="1"/>
  <c r="O38" i="14"/>
  <c r="O56" i="14"/>
  <c r="O73" i="14"/>
  <c r="K145" i="14"/>
  <c r="K83" i="14"/>
  <c r="G83" i="14"/>
  <c r="F83" i="14"/>
  <c r="J83" i="14"/>
  <c r="N83" i="14"/>
  <c r="C83" i="14"/>
  <c r="M83" i="14"/>
  <c r="I83" i="14"/>
  <c r="C167" i="14"/>
  <c r="D134" i="14"/>
  <c r="D145" i="14" s="1"/>
  <c r="D168" i="14" s="1"/>
  <c r="H134" i="14"/>
  <c r="H145" i="14" s="1"/>
  <c r="H168" i="14" s="1"/>
  <c r="O156" i="14"/>
  <c r="O144" i="14"/>
  <c r="G134" i="14"/>
  <c r="G145" i="14" s="1"/>
  <c r="G168" i="14" s="1"/>
  <c r="K168" i="14"/>
  <c r="L134" i="14"/>
  <c r="L145" i="14" s="1"/>
  <c r="L168" i="14" s="1"/>
  <c r="O70" i="14"/>
  <c r="O124" i="14"/>
  <c r="O125" i="14"/>
  <c r="O82" i="14"/>
  <c r="O133" i="14"/>
  <c r="C134" i="14"/>
  <c r="C145" i="14" s="1"/>
  <c r="F134" i="14"/>
  <c r="F145" i="14" s="1"/>
  <c r="N134" i="14"/>
  <c r="N145" i="14" s="1"/>
  <c r="J134" i="14"/>
  <c r="J145" i="14" s="1"/>
  <c r="E134" i="14"/>
  <c r="E145" i="14" s="1"/>
  <c r="E168" i="14" s="1"/>
  <c r="I134" i="14"/>
  <c r="I145" i="14" s="1"/>
  <c r="I168" i="14" s="1"/>
  <c r="M134" i="14"/>
  <c r="M145" i="14" s="1"/>
  <c r="M168" i="14" s="1"/>
  <c r="O114" i="14"/>
  <c r="O108" i="14"/>
  <c r="O61" i="14"/>
  <c r="O46" i="14"/>
  <c r="O36" i="14"/>
  <c r="O25" i="14"/>
  <c r="O19" i="14"/>
  <c r="O15" i="14"/>
  <c r="O95" i="14"/>
  <c r="O90" i="14"/>
  <c r="N162" i="14"/>
  <c r="N167" i="14" s="1"/>
  <c r="F162" i="14"/>
  <c r="F167" i="14" s="1"/>
  <c r="J162" i="14"/>
  <c r="J167" i="14" s="1"/>
  <c r="I20" i="14"/>
  <c r="F20" i="14"/>
  <c r="J20" i="14"/>
  <c r="N20" i="14"/>
  <c r="E20" i="14"/>
  <c r="N47" i="14"/>
  <c r="M20" i="14"/>
  <c r="C20" i="14"/>
  <c r="G20" i="14"/>
  <c r="K20" i="14"/>
  <c r="E47" i="14"/>
  <c r="J47" i="14"/>
  <c r="F47" i="14"/>
  <c r="D47" i="14"/>
  <c r="D20" i="14"/>
  <c r="H20" i="14"/>
  <c r="L20" i="14"/>
  <c r="K47" i="14"/>
  <c r="I47" i="14"/>
  <c r="M47" i="14"/>
  <c r="H47" i="14"/>
  <c r="L47" i="14"/>
  <c r="C47" i="14"/>
  <c r="G47" i="14"/>
  <c r="L62" i="14" l="1"/>
  <c r="L84" i="14" s="1"/>
  <c r="E62" i="14"/>
  <c r="E84" i="14" s="1"/>
  <c r="H62" i="14"/>
  <c r="H84" i="14" s="1"/>
  <c r="C62" i="14"/>
  <c r="C84" i="14" s="1"/>
  <c r="N62" i="14"/>
  <c r="N84" i="14" s="1"/>
  <c r="N168" i="14"/>
  <c r="G62" i="14"/>
  <c r="G84" i="14" s="1"/>
  <c r="G96" i="14" s="1"/>
  <c r="J168" i="14"/>
  <c r="O167" i="14"/>
  <c r="K62" i="14"/>
  <c r="K84" i="14" s="1"/>
  <c r="K96" i="14" s="1"/>
  <c r="F62" i="14"/>
  <c r="F84" i="14" s="1"/>
  <c r="C168" i="14"/>
  <c r="O162" i="14"/>
  <c r="D62" i="14"/>
  <c r="D84" i="14" s="1"/>
  <c r="D96" i="14" s="1"/>
  <c r="M62" i="14"/>
  <c r="M84" i="14" s="1"/>
  <c r="J62" i="14"/>
  <c r="J84" i="14" s="1"/>
  <c r="J96" i="14" s="1"/>
  <c r="I62" i="14"/>
  <c r="I84" i="14" s="1"/>
  <c r="I96" i="14" s="1"/>
  <c r="F168" i="14"/>
  <c r="O134" i="14"/>
  <c r="O145" i="14"/>
  <c r="O83" i="14"/>
  <c r="O47" i="14"/>
  <c r="O20" i="14"/>
  <c r="M96" i="14"/>
  <c r="N96" i="14"/>
  <c r="L96" i="14"/>
  <c r="F96" i="14"/>
  <c r="E96" i="14"/>
  <c r="O168" i="14" l="1"/>
  <c r="H96" i="14"/>
  <c r="O62" i="14"/>
  <c r="C96" i="14"/>
  <c r="K111" i="13"/>
  <c r="K112" i="13" s="1"/>
  <c r="C111" i="13"/>
  <c r="C112" i="13" s="1"/>
  <c r="D105" i="13"/>
  <c r="E105" i="13"/>
  <c r="F105" i="13"/>
  <c r="G105" i="13"/>
  <c r="H105" i="13"/>
  <c r="I105" i="13"/>
  <c r="J105" i="13"/>
  <c r="K105" i="13"/>
  <c r="L105" i="13"/>
  <c r="M105" i="13"/>
  <c r="N105" i="13"/>
  <c r="C105" i="13"/>
  <c r="D94" i="13"/>
  <c r="E94" i="13"/>
  <c r="F94" i="13"/>
  <c r="G94" i="13"/>
  <c r="H94" i="13"/>
  <c r="I94" i="13"/>
  <c r="J94" i="13"/>
  <c r="K94" i="13"/>
  <c r="L94" i="13"/>
  <c r="M94" i="13"/>
  <c r="N94" i="13"/>
  <c r="C94" i="13"/>
  <c r="O93" i="13"/>
  <c r="D89" i="13"/>
  <c r="D91" i="13" s="1"/>
  <c r="E89" i="13"/>
  <c r="E91" i="13" s="1"/>
  <c r="E106" i="13" s="1"/>
  <c r="F89" i="13"/>
  <c r="G89" i="13"/>
  <c r="H89" i="13"/>
  <c r="H91" i="13" s="1"/>
  <c r="I89" i="13"/>
  <c r="I91" i="13" s="1"/>
  <c r="I106" i="13" s="1"/>
  <c r="J89" i="13"/>
  <c r="K89" i="13"/>
  <c r="L89" i="13"/>
  <c r="L91" i="13" s="1"/>
  <c r="M89" i="13"/>
  <c r="M91" i="13" s="1"/>
  <c r="M106" i="13" s="1"/>
  <c r="N89" i="13"/>
  <c r="C89" i="13"/>
  <c r="C91" i="13" s="1"/>
  <c r="C106" i="13" s="1"/>
  <c r="C113" i="13" s="1"/>
  <c r="F91" i="13"/>
  <c r="G91" i="13"/>
  <c r="G106" i="13" s="1"/>
  <c r="J91" i="13"/>
  <c r="K91" i="13"/>
  <c r="N91" i="13"/>
  <c r="E66" i="13"/>
  <c r="I66" i="13"/>
  <c r="J66" i="13"/>
  <c r="M66" i="13"/>
  <c r="N66" i="13"/>
  <c r="D65" i="13"/>
  <c r="D66" i="13" s="1"/>
  <c r="E65" i="13"/>
  <c r="F65" i="13"/>
  <c r="F66" i="13" s="1"/>
  <c r="G65" i="13"/>
  <c r="G66" i="13" s="1"/>
  <c r="H65" i="13"/>
  <c r="H66" i="13" s="1"/>
  <c r="I65" i="13"/>
  <c r="J65" i="13"/>
  <c r="K65" i="13"/>
  <c r="K66" i="13" s="1"/>
  <c r="L65" i="13"/>
  <c r="L66" i="13" s="1"/>
  <c r="M65" i="13"/>
  <c r="N65" i="13"/>
  <c r="C65" i="13"/>
  <c r="C66" i="13" s="1"/>
  <c r="D59" i="13"/>
  <c r="E59" i="13"/>
  <c r="F59" i="13"/>
  <c r="G59" i="13"/>
  <c r="H59" i="13"/>
  <c r="I59" i="13"/>
  <c r="J59" i="13"/>
  <c r="K59" i="13"/>
  <c r="L59" i="13"/>
  <c r="M59" i="13"/>
  <c r="N59" i="13"/>
  <c r="C59" i="13"/>
  <c r="D11" i="13"/>
  <c r="E11" i="13"/>
  <c r="F11" i="13"/>
  <c r="G11" i="13"/>
  <c r="H11" i="13"/>
  <c r="I11" i="13"/>
  <c r="J11" i="13"/>
  <c r="K11" i="13"/>
  <c r="L11" i="13"/>
  <c r="M11" i="13"/>
  <c r="N11" i="13"/>
  <c r="C11" i="13"/>
  <c r="O62" i="13"/>
  <c r="O63" i="13"/>
  <c r="O64" i="13"/>
  <c r="N110" i="13"/>
  <c r="N111" i="13" s="1"/>
  <c r="N112" i="13" s="1"/>
  <c r="M110" i="13"/>
  <c r="M111" i="13" s="1"/>
  <c r="M112" i="13" s="1"/>
  <c r="L110" i="13"/>
  <c r="L111" i="13" s="1"/>
  <c r="L112" i="13" s="1"/>
  <c r="K110" i="13"/>
  <c r="J110" i="13"/>
  <c r="J111" i="13" s="1"/>
  <c r="J112" i="13" s="1"/>
  <c r="I110" i="13"/>
  <c r="I111" i="13" s="1"/>
  <c r="I112" i="13" s="1"/>
  <c r="H110" i="13"/>
  <c r="H111" i="13" s="1"/>
  <c r="H112" i="13" s="1"/>
  <c r="G110" i="13"/>
  <c r="G111" i="13" s="1"/>
  <c r="G112" i="13" s="1"/>
  <c r="F110" i="13"/>
  <c r="F111" i="13" s="1"/>
  <c r="F112" i="13" s="1"/>
  <c r="E110" i="13"/>
  <c r="E111" i="13" s="1"/>
  <c r="E112" i="13" s="1"/>
  <c r="D110" i="13"/>
  <c r="D111" i="13" s="1"/>
  <c r="D112" i="13" s="1"/>
  <c r="C110" i="13"/>
  <c r="O109" i="13"/>
  <c r="O104" i="13"/>
  <c r="O103" i="13"/>
  <c r="N101" i="13"/>
  <c r="M101" i="13"/>
  <c r="L101" i="13"/>
  <c r="K101" i="13"/>
  <c r="J101" i="13"/>
  <c r="I101" i="13"/>
  <c r="H101" i="13"/>
  <c r="G101" i="13"/>
  <c r="F101" i="13"/>
  <c r="E101" i="13"/>
  <c r="D101" i="13"/>
  <c r="C101" i="13"/>
  <c r="O100" i="13"/>
  <c r="O99" i="13"/>
  <c r="O98" i="13"/>
  <c r="O97" i="13"/>
  <c r="O96" i="13"/>
  <c r="O95" i="13"/>
  <c r="O92" i="13"/>
  <c r="O94" i="13" s="1"/>
  <c r="O90" i="13"/>
  <c r="O88" i="13"/>
  <c r="O87" i="13"/>
  <c r="O86" i="13"/>
  <c r="O85" i="13"/>
  <c r="O84" i="13"/>
  <c r="O83" i="13"/>
  <c r="O58" i="13"/>
  <c r="O57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O55" i="13"/>
  <c r="O54" i="13"/>
  <c r="N53" i="13"/>
  <c r="M53" i="13"/>
  <c r="L53" i="13"/>
  <c r="K53" i="13"/>
  <c r="J53" i="13"/>
  <c r="I53" i="13"/>
  <c r="H53" i="13"/>
  <c r="G53" i="13"/>
  <c r="F53" i="13"/>
  <c r="E53" i="13"/>
  <c r="D53" i="13"/>
  <c r="C52" i="13"/>
  <c r="C53" i="13" s="1"/>
  <c r="O51" i="13"/>
  <c r="O50" i="13"/>
  <c r="O49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O46" i="13"/>
  <c r="O45" i="13"/>
  <c r="O44" i="13"/>
  <c r="O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O41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8" i="13"/>
  <c r="O37" i="13"/>
  <c r="O36" i="13"/>
  <c r="O35" i="13"/>
  <c r="O34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O32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O30" i="13"/>
  <c r="O29" i="13"/>
  <c r="O28" i="13"/>
  <c r="O27" i="13"/>
  <c r="O26" i="13"/>
  <c r="O25" i="13"/>
  <c r="O24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O22" i="13"/>
  <c r="O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O19" i="13"/>
  <c r="O18" i="13"/>
  <c r="O17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14" i="13"/>
  <c r="O13" i="13"/>
  <c r="O12" i="13"/>
  <c r="O10" i="13"/>
  <c r="O9" i="13"/>
  <c r="O8" i="13"/>
  <c r="O7" i="13"/>
  <c r="O6" i="13"/>
  <c r="N106" i="13" l="1"/>
  <c r="L106" i="13"/>
  <c r="D106" i="13"/>
  <c r="D113" i="13" s="1"/>
  <c r="K106" i="13"/>
  <c r="K113" i="13" s="1"/>
  <c r="G113" i="13"/>
  <c r="F106" i="13"/>
  <c r="H106" i="13"/>
  <c r="H113" i="13" s="1"/>
  <c r="J106" i="13"/>
  <c r="J113" i="13" s="1"/>
  <c r="O96" i="14"/>
  <c r="O84" i="14"/>
  <c r="M113" i="13"/>
  <c r="I113" i="13"/>
  <c r="E113" i="13"/>
  <c r="N113" i="13"/>
  <c r="F113" i="13"/>
  <c r="L113" i="13"/>
  <c r="O105" i="13"/>
  <c r="O89" i="13"/>
  <c r="O91" i="13" s="1"/>
  <c r="O106" i="13" s="1"/>
  <c r="O113" i="13" s="1"/>
  <c r="G60" i="13"/>
  <c r="G108" i="13" s="1"/>
  <c r="K60" i="13"/>
  <c r="K108" i="13" s="1"/>
  <c r="D60" i="13"/>
  <c r="D108" i="13" s="1"/>
  <c r="H60" i="13"/>
  <c r="H108" i="13" s="1"/>
  <c r="L60" i="13"/>
  <c r="L108" i="13" s="1"/>
  <c r="E60" i="13"/>
  <c r="E108" i="13" s="1"/>
  <c r="I60" i="13"/>
  <c r="I108" i="13" s="1"/>
  <c r="M60" i="13"/>
  <c r="M108" i="13" s="1"/>
  <c r="F60" i="13"/>
  <c r="F108" i="13" s="1"/>
  <c r="J60" i="13"/>
  <c r="J108" i="13" s="1"/>
  <c r="N60" i="13"/>
  <c r="N108" i="13" s="1"/>
  <c r="O42" i="13"/>
  <c r="O52" i="13"/>
  <c r="D16" i="13"/>
  <c r="L16" i="13"/>
  <c r="O47" i="13"/>
  <c r="G40" i="13"/>
  <c r="O39" i="13"/>
  <c r="H16" i="13"/>
  <c r="E16" i="13"/>
  <c r="I16" i="13"/>
  <c r="M16" i="13"/>
  <c r="O20" i="13"/>
  <c r="K40" i="13"/>
  <c r="O65" i="13"/>
  <c r="O66" i="13" s="1"/>
  <c r="O110" i="13"/>
  <c r="O111" i="13" s="1"/>
  <c r="O112" i="13" s="1"/>
  <c r="C40" i="13"/>
  <c r="O33" i="13"/>
  <c r="O15" i="13"/>
  <c r="G16" i="13"/>
  <c r="G61" i="13" s="1"/>
  <c r="G67" i="13" s="1"/>
  <c r="K16" i="13"/>
  <c r="E40" i="13"/>
  <c r="I40" i="13"/>
  <c r="M40" i="13"/>
  <c r="O23" i="13"/>
  <c r="F40" i="13"/>
  <c r="J40" i="13"/>
  <c r="N40" i="13"/>
  <c r="O11" i="13"/>
  <c r="O56" i="13"/>
  <c r="O59" i="13"/>
  <c r="F16" i="13"/>
  <c r="J16" i="13"/>
  <c r="J61" i="13" s="1"/>
  <c r="J67" i="13" s="1"/>
  <c r="N16" i="13"/>
  <c r="D40" i="13"/>
  <c r="H40" i="13"/>
  <c r="L40" i="13"/>
  <c r="O31" i="13"/>
  <c r="O101" i="13"/>
  <c r="O53" i="13"/>
  <c r="C60" i="13"/>
  <c r="C108" i="13" s="1"/>
  <c r="C16" i="13"/>
  <c r="E61" i="13" l="1"/>
  <c r="E67" i="13" s="1"/>
  <c r="K61" i="13"/>
  <c r="K67" i="13" s="1"/>
  <c r="F61" i="13"/>
  <c r="F67" i="13" s="1"/>
  <c r="L61" i="13"/>
  <c r="L67" i="13" s="1"/>
  <c r="I61" i="13"/>
  <c r="I67" i="13" s="1"/>
  <c r="H61" i="13"/>
  <c r="H67" i="13" s="1"/>
  <c r="C61" i="13"/>
  <c r="C67" i="13" s="1"/>
  <c r="N61" i="13"/>
  <c r="N67" i="13" s="1"/>
  <c r="M61" i="13"/>
  <c r="M67" i="13" s="1"/>
  <c r="D61" i="13"/>
  <c r="D67" i="13" s="1"/>
  <c r="O60" i="13"/>
  <c r="O108" i="13" s="1"/>
  <c r="L48" i="13"/>
  <c r="L107" i="13" s="1"/>
  <c r="N48" i="13"/>
  <c r="N107" i="13" s="1"/>
  <c r="D48" i="13"/>
  <c r="D107" i="13" s="1"/>
  <c r="I48" i="13"/>
  <c r="I107" i="13" s="1"/>
  <c r="M48" i="13"/>
  <c r="M107" i="13" s="1"/>
  <c r="G48" i="13"/>
  <c r="G107" i="13" s="1"/>
  <c r="J48" i="13"/>
  <c r="J107" i="13" s="1"/>
  <c r="K48" i="13"/>
  <c r="K107" i="13" s="1"/>
  <c r="E48" i="13"/>
  <c r="E107" i="13" s="1"/>
  <c r="H48" i="13"/>
  <c r="H107" i="13" s="1"/>
  <c r="F48" i="13"/>
  <c r="F107" i="13" s="1"/>
  <c r="O40" i="13"/>
  <c r="O16" i="13"/>
  <c r="O61" i="13" s="1"/>
  <c r="C48" i="13"/>
  <c r="C107" i="13" s="1"/>
  <c r="O48" i="13" l="1"/>
  <c r="O107" i="13" s="1"/>
  <c r="O67" i="13" l="1"/>
  <c r="D32" i="12" l="1"/>
  <c r="C32" i="12"/>
  <c r="D30" i="12"/>
  <c r="D28" i="12"/>
  <c r="C28" i="12"/>
  <c r="D14" i="12"/>
  <c r="C14" i="12"/>
  <c r="F10" i="11" l="1"/>
  <c r="F43" i="10"/>
  <c r="C42" i="10"/>
  <c r="F42" i="10" s="1"/>
  <c r="F41" i="10"/>
  <c r="F40" i="10"/>
  <c r="F39" i="10"/>
  <c r="J38" i="10"/>
  <c r="J44" i="10" s="1"/>
  <c r="G38" i="10"/>
  <c r="G44" i="10" s="1"/>
  <c r="C38" i="10"/>
  <c r="F37" i="10"/>
  <c r="F36" i="10"/>
  <c r="F35" i="10"/>
  <c r="F34" i="10"/>
  <c r="F33" i="10"/>
  <c r="F32" i="10"/>
  <c r="F30" i="10"/>
  <c r="F29" i="10"/>
  <c r="F28" i="10"/>
  <c r="J27" i="10"/>
  <c r="G27" i="10"/>
  <c r="E27" i="10"/>
  <c r="E31" i="10" s="1"/>
  <c r="C27" i="10"/>
  <c r="F23" i="10"/>
  <c r="F22" i="10"/>
  <c r="J21" i="10"/>
  <c r="G21" i="10"/>
  <c r="C21" i="10"/>
  <c r="F21" i="10" s="1"/>
  <c r="F19" i="10"/>
  <c r="J18" i="10"/>
  <c r="G18" i="10"/>
  <c r="C18" i="10"/>
  <c r="F18" i="10" s="1"/>
  <c r="F17" i="10"/>
  <c r="F16" i="10"/>
  <c r="F15" i="10"/>
  <c r="F14" i="10"/>
  <c r="F13" i="10"/>
  <c r="F12" i="10"/>
  <c r="F11" i="10"/>
  <c r="F10" i="10"/>
  <c r="F9" i="10"/>
  <c r="F8" i="10"/>
  <c r="C30" i="9"/>
  <c r="E25" i="9"/>
  <c r="B25" i="9"/>
  <c r="B30" i="9" s="1"/>
  <c r="E22" i="9"/>
  <c r="E18" i="9"/>
  <c r="E17" i="9"/>
  <c r="E21" i="9" s="1"/>
  <c r="E15" i="9"/>
  <c r="E12" i="9"/>
  <c r="L39" i="8"/>
  <c r="G39" i="8"/>
  <c r="K36" i="8"/>
  <c r="J36" i="8"/>
  <c r="I36" i="8"/>
  <c r="H36" i="8"/>
  <c r="L36" i="8" s="1"/>
  <c r="F36" i="8"/>
  <c r="E36" i="8"/>
  <c r="D36" i="8"/>
  <c r="C36" i="8"/>
  <c r="G36" i="8" s="1"/>
  <c r="L35" i="8"/>
  <c r="G35" i="8"/>
  <c r="L34" i="8"/>
  <c r="G34" i="8"/>
  <c r="K33" i="8"/>
  <c r="J33" i="8"/>
  <c r="I33" i="8"/>
  <c r="H33" i="8"/>
  <c r="L33" i="8" s="1"/>
  <c r="F33" i="8"/>
  <c r="E33" i="8"/>
  <c r="D33" i="8"/>
  <c r="C33" i="8"/>
  <c r="G33" i="8" s="1"/>
  <c r="L32" i="8"/>
  <c r="G32" i="8"/>
  <c r="K31" i="8"/>
  <c r="J31" i="8"/>
  <c r="I31" i="8"/>
  <c r="H31" i="8"/>
  <c r="F31" i="8"/>
  <c r="E31" i="8"/>
  <c r="D31" i="8"/>
  <c r="C31" i="8"/>
  <c r="L30" i="8"/>
  <c r="G30" i="8"/>
  <c r="L29" i="8"/>
  <c r="G29" i="8"/>
  <c r="L28" i="8"/>
  <c r="G28" i="8"/>
  <c r="L27" i="8"/>
  <c r="G27" i="8"/>
  <c r="K26" i="8"/>
  <c r="J26" i="8"/>
  <c r="I26" i="8"/>
  <c r="H26" i="8"/>
  <c r="F26" i="8"/>
  <c r="E26" i="8"/>
  <c r="D26" i="8"/>
  <c r="C26" i="8"/>
  <c r="L25" i="8"/>
  <c r="G25" i="8"/>
  <c r="L24" i="8"/>
  <c r="G24" i="8"/>
  <c r="K23" i="8"/>
  <c r="J23" i="8"/>
  <c r="J37" i="8" s="1"/>
  <c r="I23" i="8"/>
  <c r="I37" i="8" s="1"/>
  <c r="H23" i="8"/>
  <c r="F23" i="8"/>
  <c r="E23" i="8"/>
  <c r="D23" i="8"/>
  <c r="D37" i="8" s="1"/>
  <c r="C23" i="8"/>
  <c r="L22" i="8"/>
  <c r="G22" i="8"/>
  <c r="L21" i="8"/>
  <c r="G21" i="8"/>
  <c r="L20" i="8"/>
  <c r="G20" i="8"/>
  <c r="E19" i="8"/>
  <c r="K18" i="8"/>
  <c r="J18" i="8"/>
  <c r="J19" i="8" s="1"/>
  <c r="I18" i="8"/>
  <c r="I19" i="8" s="1"/>
  <c r="H18" i="8"/>
  <c r="G18" i="8"/>
  <c r="L17" i="8"/>
  <c r="G17" i="8"/>
  <c r="K16" i="8"/>
  <c r="J16" i="8"/>
  <c r="I16" i="8"/>
  <c r="H16" i="8"/>
  <c r="F16" i="8"/>
  <c r="F19" i="8" s="1"/>
  <c r="E16" i="8"/>
  <c r="D16" i="8"/>
  <c r="D19" i="8" s="1"/>
  <c r="C16" i="8"/>
  <c r="C19" i="8" s="1"/>
  <c r="L15" i="8"/>
  <c r="G15" i="8"/>
  <c r="L14" i="8"/>
  <c r="G14" i="8"/>
  <c r="L13" i="8"/>
  <c r="G13" i="8"/>
  <c r="L12" i="8"/>
  <c r="G12" i="8"/>
  <c r="L11" i="8"/>
  <c r="G11" i="8"/>
  <c r="L10" i="8"/>
  <c r="G10" i="8"/>
  <c r="L9" i="8"/>
  <c r="G9" i="8"/>
  <c r="C75" i="7"/>
  <c r="F74" i="7"/>
  <c r="F75" i="7" s="1"/>
  <c r="C74" i="7"/>
  <c r="J71" i="7"/>
  <c r="J74" i="7" s="1"/>
  <c r="J75" i="7" s="1"/>
  <c r="G71" i="7"/>
  <c r="G74" i="7" s="1"/>
  <c r="G75" i="7" s="1"/>
  <c r="F68" i="7"/>
  <c r="J67" i="7"/>
  <c r="G67" i="7"/>
  <c r="F67" i="7"/>
  <c r="C67" i="7"/>
  <c r="J64" i="7"/>
  <c r="G64" i="7"/>
  <c r="F64" i="7"/>
  <c r="C64" i="7"/>
  <c r="J61" i="7"/>
  <c r="G61" i="7"/>
  <c r="F61" i="7"/>
  <c r="C61" i="7"/>
  <c r="C68" i="7" s="1"/>
  <c r="J54" i="7"/>
  <c r="G54" i="7"/>
  <c r="F54" i="7"/>
  <c r="C54" i="7"/>
  <c r="J49" i="7"/>
  <c r="G49" i="7"/>
  <c r="F49" i="7"/>
  <c r="C49" i="7"/>
  <c r="J46" i="7"/>
  <c r="G46" i="7"/>
  <c r="F46" i="7"/>
  <c r="C46" i="7"/>
  <c r="J40" i="7"/>
  <c r="G40" i="7"/>
  <c r="F40" i="7"/>
  <c r="C40" i="7"/>
  <c r="J38" i="7"/>
  <c r="G38" i="7"/>
  <c r="F38" i="7"/>
  <c r="C38" i="7"/>
  <c r="J30" i="7"/>
  <c r="G30" i="7"/>
  <c r="F30" i="7"/>
  <c r="C30" i="7"/>
  <c r="J27" i="7"/>
  <c r="J47" i="7" s="1"/>
  <c r="G27" i="7"/>
  <c r="G47" i="7" s="1"/>
  <c r="F27" i="7"/>
  <c r="C27" i="7"/>
  <c r="J22" i="7"/>
  <c r="J23" i="7" s="1"/>
  <c r="J55" i="7" s="1"/>
  <c r="G22" i="7"/>
  <c r="G23" i="7" s="1"/>
  <c r="F22" i="7"/>
  <c r="F23" i="7" s="1"/>
  <c r="C22" i="7"/>
  <c r="J18" i="7"/>
  <c r="G18" i="7"/>
  <c r="F18" i="7"/>
  <c r="C18" i="7"/>
  <c r="F17" i="5"/>
  <c r="F18" i="5" s="1"/>
  <c r="G16" i="5"/>
  <c r="H15" i="5"/>
  <c r="E15" i="5"/>
  <c r="G14" i="5"/>
  <c r="H14" i="5" s="1"/>
  <c r="D14" i="5"/>
  <c r="D16" i="5" s="1"/>
  <c r="C14" i="5"/>
  <c r="C16" i="5" s="1"/>
  <c r="C17" i="5" s="1"/>
  <c r="H13" i="5"/>
  <c r="E13" i="5"/>
  <c r="J44" i="4"/>
  <c r="J45" i="4" s="1"/>
  <c r="G44" i="4"/>
  <c r="G45" i="4" s="1"/>
  <c r="F44" i="4"/>
  <c r="F45" i="4" s="1"/>
  <c r="C44" i="4"/>
  <c r="C45" i="4" s="1"/>
  <c r="J35" i="4"/>
  <c r="J39" i="4" s="1"/>
  <c r="G35" i="4"/>
  <c r="G39" i="4" s="1"/>
  <c r="F35" i="4"/>
  <c r="F39" i="4" s="1"/>
  <c r="C35" i="4"/>
  <c r="C39" i="4" s="1"/>
  <c r="J32" i="4"/>
  <c r="G32" i="4"/>
  <c r="F32" i="4"/>
  <c r="C32" i="4"/>
  <c r="J21" i="4"/>
  <c r="J23" i="4" s="1"/>
  <c r="G21" i="4"/>
  <c r="G23" i="4" s="1"/>
  <c r="F21" i="4"/>
  <c r="F23" i="4" s="1"/>
  <c r="C21" i="4"/>
  <c r="C23" i="4" s="1"/>
  <c r="J16" i="4"/>
  <c r="J18" i="4" s="1"/>
  <c r="G16" i="4"/>
  <c r="G18" i="4" s="1"/>
  <c r="F16" i="4"/>
  <c r="F18" i="4" s="1"/>
  <c r="C16" i="4"/>
  <c r="C18" i="4" s="1"/>
  <c r="C33" i="4" s="1"/>
  <c r="G76" i="3"/>
  <c r="J76" i="3" s="1"/>
  <c r="F76" i="3"/>
  <c r="C76" i="3"/>
  <c r="C77" i="3" s="1"/>
  <c r="F77" i="3" s="1"/>
  <c r="J75" i="3"/>
  <c r="F75" i="3"/>
  <c r="J74" i="3"/>
  <c r="G71" i="3"/>
  <c r="J71" i="3" s="1"/>
  <c r="C71" i="3"/>
  <c r="F71" i="3" s="1"/>
  <c r="J70" i="3"/>
  <c r="F70" i="3"/>
  <c r="J69" i="3"/>
  <c r="G68" i="3"/>
  <c r="G72" i="3" s="1"/>
  <c r="J72" i="3" s="1"/>
  <c r="F68" i="3"/>
  <c r="C68" i="3"/>
  <c r="J67" i="3"/>
  <c r="F67" i="3"/>
  <c r="J66" i="3"/>
  <c r="F66" i="3"/>
  <c r="J65" i="3"/>
  <c r="F65" i="3"/>
  <c r="J64" i="3"/>
  <c r="F64" i="3"/>
  <c r="J63" i="3"/>
  <c r="C63" i="3"/>
  <c r="F63" i="3" s="1"/>
  <c r="J62" i="3"/>
  <c r="F62" i="3"/>
  <c r="J61" i="3"/>
  <c r="F61" i="3"/>
  <c r="J60" i="3"/>
  <c r="F60" i="3"/>
  <c r="J59" i="3"/>
  <c r="F59" i="3"/>
  <c r="J58" i="3"/>
  <c r="F58" i="3"/>
  <c r="J57" i="3"/>
  <c r="F57" i="3"/>
  <c r="J56" i="3"/>
  <c r="F56" i="3"/>
  <c r="G54" i="3"/>
  <c r="J54" i="3" s="1"/>
  <c r="C54" i="3"/>
  <c r="F54" i="3" s="1"/>
  <c r="J53" i="3"/>
  <c r="F53" i="3"/>
  <c r="J52" i="3"/>
  <c r="F52" i="3"/>
  <c r="J51" i="3"/>
  <c r="F51" i="3"/>
  <c r="J50" i="3"/>
  <c r="F50" i="3"/>
  <c r="G49" i="3"/>
  <c r="J49" i="3" s="1"/>
  <c r="C49" i="3"/>
  <c r="F49" i="3" s="1"/>
  <c r="J48" i="3"/>
  <c r="F48" i="3"/>
  <c r="I46" i="3"/>
  <c r="G46" i="3"/>
  <c r="E46" i="3"/>
  <c r="C46" i="3"/>
  <c r="J45" i="3"/>
  <c r="F45" i="3"/>
  <c r="J44" i="3"/>
  <c r="J43" i="3"/>
  <c r="J42" i="3"/>
  <c r="F42" i="3"/>
  <c r="J41" i="3"/>
  <c r="F41" i="3"/>
  <c r="I40" i="3"/>
  <c r="G40" i="3"/>
  <c r="E40" i="3"/>
  <c r="C40" i="3"/>
  <c r="J39" i="3"/>
  <c r="F39" i="3"/>
  <c r="J38" i="3"/>
  <c r="I38" i="3"/>
  <c r="G38" i="3"/>
  <c r="E38" i="3"/>
  <c r="C38" i="3"/>
  <c r="F38" i="3" s="1"/>
  <c r="J37" i="3"/>
  <c r="F37" i="3"/>
  <c r="J36" i="3"/>
  <c r="F36" i="3"/>
  <c r="J35" i="3"/>
  <c r="F35" i="3"/>
  <c r="J34" i="3"/>
  <c r="F34" i="3"/>
  <c r="J33" i="3"/>
  <c r="F33" i="3"/>
  <c r="J32" i="3"/>
  <c r="F32" i="3"/>
  <c r="J31" i="3"/>
  <c r="F31" i="3"/>
  <c r="I30" i="3"/>
  <c r="G30" i="3"/>
  <c r="J30" i="3" s="1"/>
  <c r="E30" i="3"/>
  <c r="C30" i="3"/>
  <c r="F30" i="3" s="1"/>
  <c r="J29" i="3"/>
  <c r="F29" i="3"/>
  <c r="J28" i="3"/>
  <c r="F28" i="3"/>
  <c r="I27" i="3"/>
  <c r="G27" i="3"/>
  <c r="E27" i="3"/>
  <c r="C27" i="3"/>
  <c r="F27" i="3" s="1"/>
  <c r="J26" i="3"/>
  <c r="F26" i="3"/>
  <c r="J25" i="3"/>
  <c r="F25" i="3"/>
  <c r="J24" i="3"/>
  <c r="F24" i="3"/>
  <c r="G22" i="3"/>
  <c r="J22" i="3" s="1"/>
  <c r="C22" i="3"/>
  <c r="F22" i="3" s="1"/>
  <c r="J21" i="3"/>
  <c r="F21" i="3"/>
  <c r="J20" i="3"/>
  <c r="F20" i="3"/>
  <c r="J19" i="3"/>
  <c r="F19" i="3"/>
  <c r="I18" i="3"/>
  <c r="I23" i="3" s="1"/>
  <c r="G18" i="3"/>
  <c r="E18" i="3"/>
  <c r="E23" i="3" s="1"/>
  <c r="C18" i="3"/>
  <c r="J17" i="3"/>
  <c r="F17" i="3"/>
  <c r="J16" i="3"/>
  <c r="F16" i="3"/>
  <c r="J15" i="3"/>
  <c r="F15" i="3"/>
  <c r="J14" i="3"/>
  <c r="F14" i="3"/>
  <c r="J13" i="3"/>
  <c r="F13" i="3"/>
  <c r="J12" i="3"/>
  <c r="J11" i="3"/>
  <c r="F11" i="3"/>
  <c r="H41" i="2"/>
  <c r="H42" i="2" s="1"/>
  <c r="I39" i="2"/>
  <c r="I40" i="2" s="1"/>
  <c r="I41" i="2" s="1"/>
  <c r="I42" i="2" s="1"/>
  <c r="G39" i="2"/>
  <c r="G40" i="2" s="1"/>
  <c r="E39" i="2"/>
  <c r="E40" i="2" s="1"/>
  <c r="E41" i="2" s="1"/>
  <c r="E42" i="2" s="1"/>
  <c r="D39" i="2"/>
  <c r="C39" i="2"/>
  <c r="J38" i="2"/>
  <c r="F38" i="2"/>
  <c r="J37" i="2"/>
  <c r="F37" i="2"/>
  <c r="J36" i="2"/>
  <c r="F36" i="2"/>
  <c r="J33" i="2"/>
  <c r="F33" i="2"/>
  <c r="G32" i="2"/>
  <c r="G34" i="2" s="1"/>
  <c r="J34" i="2" s="1"/>
  <c r="C32" i="2"/>
  <c r="F32" i="2" s="1"/>
  <c r="J31" i="2"/>
  <c r="F31" i="2"/>
  <c r="G29" i="2"/>
  <c r="J29" i="2" s="1"/>
  <c r="F29" i="2"/>
  <c r="C29" i="2"/>
  <c r="J26" i="2"/>
  <c r="F26" i="2"/>
  <c r="J25" i="2"/>
  <c r="F25" i="2"/>
  <c r="J24" i="2"/>
  <c r="F24" i="2"/>
  <c r="J23" i="2"/>
  <c r="F23" i="2"/>
  <c r="J22" i="2"/>
  <c r="F22" i="2"/>
  <c r="J21" i="2"/>
  <c r="F21" i="2"/>
  <c r="J19" i="2"/>
  <c r="F19" i="2"/>
  <c r="J18" i="2"/>
  <c r="G18" i="2"/>
  <c r="G20" i="2" s="1"/>
  <c r="J20" i="2" s="1"/>
  <c r="C18" i="2"/>
  <c r="C20" i="2" s="1"/>
  <c r="F20" i="2" s="1"/>
  <c r="J17" i="2"/>
  <c r="F17" i="2"/>
  <c r="J16" i="2"/>
  <c r="F16" i="2"/>
  <c r="J14" i="2"/>
  <c r="F14" i="2"/>
  <c r="G13" i="2"/>
  <c r="G15" i="2" s="1"/>
  <c r="C13" i="2"/>
  <c r="C15" i="2" s="1"/>
  <c r="J12" i="2"/>
  <c r="F12" i="2"/>
  <c r="J11" i="2"/>
  <c r="J10" i="2"/>
  <c r="F10" i="2"/>
  <c r="J9" i="2"/>
  <c r="J8" i="2"/>
  <c r="F8" i="2"/>
  <c r="J7" i="2"/>
  <c r="F7" i="2"/>
  <c r="G68" i="7" l="1"/>
  <c r="D38" i="8"/>
  <c r="D40" i="8" s="1"/>
  <c r="D41" i="8" s="1"/>
  <c r="I38" i="8"/>
  <c r="I40" i="8" s="1"/>
  <c r="I41" i="8" s="1"/>
  <c r="E30" i="9"/>
  <c r="J32" i="2"/>
  <c r="J27" i="3"/>
  <c r="F40" i="3"/>
  <c r="F46" i="3"/>
  <c r="J33" i="4"/>
  <c r="J40" i="4" s="1"/>
  <c r="J46" i="4" s="1"/>
  <c r="J31" i="10"/>
  <c r="C44" i="10"/>
  <c r="F44" i="10" s="1"/>
  <c r="G31" i="10"/>
  <c r="F27" i="10"/>
  <c r="C31" i="10"/>
  <c r="F31" i="10" s="1"/>
  <c r="F38" i="10"/>
  <c r="E37" i="8"/>
  <c r="E38" i="8" s="1"/>
  <c r="E40" i="8" s="1"/>
  <c r="E41" i="8" s="1"/>
  <c r="L16" i="8"/>
  <c r="G26" i="8"/>
  <c r="K19" i="8"/>
  <c r="K38" i="8" s="1"/>
  <c r="K40" i="8" s="1"/>
  <c r="K41" i="8" s="1"/>
  <c r="F37" i="8"/>
  <c r="F38" i="8" s="1"/>
  <c r="F40" i="8" s="1"/>
  <c r="F41" i="8" s="1"/>
  <c r="K37" i="8"/>
  <c r="H19" i="8"/>
  <c r="H38" i="8" s="1"/>
  <c r="C37" i="8"/>
  <c r="G37" i="8" s="1"/>
  <c r="H37" i="8"/>
  <c r="L37" i="8" s="1"/>
  <c r="L26" i="8"/>
  <c r="G31" i="8"/>
  <c r="L31" i="8"/>
  <c r="G19" i="8"/>
  <c r="J38" i="8"/>
  <c r="J40" i="8" s="1"/>
  <c r="J41" i="8" s="1"/>
  <c r="L18" i="8"/>
  <c r="G23" i="8"/>
  <c r="G16" i="8"/>
  <c r="L23" i="8"/>
  <c r="J68" i="7"/>
  <c r="C23" i="7"/>
  <c r="G55" i="7"/>
  <c r="G69" i="7" s="1"/>
  <c r="G76" i="7" s="1"/>
  <c r="F47" i="7"/>
  <c r="F55" i="7" s="1"/>
  <c r="F69" i="7" s="1"/>
  <c r="F76" i="7" s="1"/>
  <c r="C47" i="7"/>
  <c r="J69" i="7"/>
  <c r="J76" i="7" s="1"/>
  <c r="E14" i="5"/>
  <c r="G17" i="5"/>
  <c r="G18" i="5" s="1"/>
  <c r="H18" i="5" s="1"/>
  <c r="E16" i="5"/>
  <c r="D17" i="5"/>
  <c r="D18" i="5" s="1"/>
  <c r="C18" i="5"/>
  <c r="H16" i="5"/>
  <c r="F33" i="4"/>
  <c r="F40" i="4" s="1"/>
  <c r="F46" i="4" s="1"/>
  <c r="C40" i="4"/>
  <c r="C46" i="4"/>
  <c r="G33" i="4"/>
  <c r="G40" i="4" s="1"/>
  <c r="G46" i="4" s="1"/>
  <c r="J18" i="3"/>
  <c r="I47" i="3"/>
  <c r="I55" i="3" s="1"/>
  <c r="I78" i="3" s="1"/>
  <c r="J46" i="3"/>
  <c r="G47" i="3"/>
  <c r="J47" i="3" s="1"/>
  <c r="J40" i="3"/>
  <c r="C23" i="3"/>
  <c r="F23" i="3" s="1"/>
  <c r="E47" i="3"/>
  <c r="E55" i="3" s="1"/>
  <c r="E73" i="3" s="1"/>
  <c r="E78" i="3" s="1"/>
  <c r="G77" i="3"/>
  <c r="J77" i="3" s="1"/>
  <c r="G23" i="3"/>
  <c r="C47" i="3"/>
  <c r="F18" i="3"/>
  <c r="C72" i="3"/>
  <c r="F72" i="3" s="1"/>
  <c r="J68" i="3"/>
  <c r="F18" i="2"/>
  <c r="J39" i="2"/>
  <c r="F13" i="2"/>
  <c r="F15" i="2" s="1"/>
  <c r="F35" i="2" s="1"/>
  <c r="F39" i="2"/>
  <c r="F40" i="2" s="1"/>
  <c r="F41" i="2" s="1"/>
  <c r="J15" i="2"/>
  <c r="G35" i="2"/>
  <c r="G30" i="2"/>
  <c r="J30" i="2" s="1"/>
  <c r="C35" i="2"/>
  <c r="C30" i="2"/>
  <c r="F30" i="2" s="1"/>
  <c r="G41" i="2"/>
  <c r="J41" i="2" s="1"/>
  <c r="J40" i="2"/>
  <c r="C40" i="2"/>
  <c r="C41" i="2" s="1"/>
  <c r="J13" i="2"/>
  <c r="C38" i="8" l="1"/>
  <c r="C40" i="8" s="1"/>
  <c r="C41" i="8" s="1"/>
  <c r="C55" i="7"/>
  <c r="L19" i="8"/>
  <c r="F42" i="2"/>
  <c r="F47" i="3"/>
  <c r="H40" i="8"/>
  <c r="L38" i="8"/>
  <c r="G38" i="8"/>
  <c r="G40" i="8" s="1"/>
  <c r="G41" i="8" s="1"/>
  <c r="C76" i="7"/>
  <c r="C69" i="7"/>
  <c r="H17" i="5"/>
  <c r="E18" i="5"/>
  <c r="E17" i="5"/>
  <c r="G55" i="3"/>
  <c r="J23" i="3"/>
  <c r="C55" i="3"/>
  <c r="G42" i="2"/>
  <c r="J42" i="2" s="1"/>
  <c r="J35" i="2"/>
  <c r="C42" i="2"/>
  <c r="L40" i="8" l="1"/>
  <c r="H41" i="8"/>
  <c r="L41" i="8" s="1"/>
  <c r="G73" i="3"/>
  <c r="J55" i="3"/>
  <c r="F55" i="3"/>
  <c r="C73" i="3"/>
  <c r="G78" i="3" l="1"/>
  <c r="J78" i="3" s="1"/>
  <c r="J73" i="3"/>
  <c r="C78" i="3"/>
  <c r="F78" i="3" s="1"/>
  <c r="F73" i="3"/>
  <c r="C26" i="1" l="1"/>
  <c r="C28" i="1" s="1"/>
  <c r="B26" i="1"/>
  <c r="B28" i="1" s="1"/>
  <c r="C18" i="1"/>
  <c r="C20" i="1" s="1"/>
  <c r="B18" i="1"/>
  <c r="B20" i="1" s="1"/>
</calcChain>
</file>

<file path=xl/sharedStrings.xml><?xml version="1.0" encoding="utf-8"?>
<sst xmlns="http://schemas.openxmlformats.org/spreadsheetml/2006/main" count="1296" uniqueCount="500">
  <si>
    <t>Rovat</t>
  </si>
  <si>
    <t>Eredeti ei</t>
  </si>
  <si>
    <t>Módosított ei. 06.30.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</si>
  <si>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</si>
  <si>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</si>
  <si>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</si>
  <si>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</si>
  <si>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</si>
  <si>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</si>
  <si>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</si>
  <si>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</si>
  <si>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</si>
  <si>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</si>
  <si>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</si>
  <si>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</si>
  <si>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 Felhalmozási célú támogatások államháztartáson belülről</t>
  </si>
  <si>
    <t>B3. Közhatalmi bevételek</t>
  </si>
  <si>
    <t>B4. Működési bevételek</t>
  </si>
  <si>
    <t>B5 Felhalmozási bevételek</t>
  </si>
  <si>
    <t xml:space="preserve">B1-B7 Költségveetési bevételek </t>
  </si>
  <si>
    <t>B8. Finanszírozási bevételek</t>
  </si>
  <si>
    <t>BEVÉTELEK ÖSSZESEN (B1-8)</t>
  </si>
  <si>
    <t>Lövő Község Önkormányzatának  2021. évi költségvetése</t>
  </si>
  <si>
    <t>1. melléklet a 10/2021.(IX.29.) önkormányzati rendelethez</t>
  </si>
  <si>
    <t>Bevételek ( Ft)</t>
  </si>
  <si>
    <t>ÖNKORMÁNYZAT ÉS KÖLTSÉGVETÉSI SZERVEI ELŐIRÁNYZATA MINDÖSSZESEN</t>
  </si>
  <si>
    <t>Rovat megnevezése</t>
  </si>
  <si>
    <t>Rovat-
szám</t>
  </si>
  <si>
    <t xml:space="preserve">Eredeti előirányzat </t>
  </si>
  <si>
    <t>Módosított előirányzat 06.30.</t>
  </si>
  <si>
    <t xml:space="preserve">Kötelező feladatok </t>
  </si>
  <si>
    <t xml:space="preserve">Önként vállalt feladatok </t>
  </si>
  <si>
    <t xml:space="preserve">Államigazgatási feladatok 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</si>
  <si>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</si>
  <si>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</si>
  <si>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</si>
  <si>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</si>
  <si>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</si>
  <si>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</si>
  <si>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</si>
  <si>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</si>
  <si>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</si>
  <si>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 xml:space="preserve">Működési c. költségvetési tzámogatások és kiegészítő támogatások </t>
  </si>
  <si>
    <t>B115</t>
  </si>
  <si>
    <t xml:space="preserve">Előző évi elszámolásból adódó bevételek </t>
  </si>
  <si>
    <t>B116</t>
  </si>
  <si>
    <t xml:space="preserve">Önkormányzatok működési támogatásai </t>
  </si>
  <si>
    <t>B11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</si>
  <si>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</si>
  <si>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</si>
  <si>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</si>
  <si>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</si>
  <si>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 xml:space="preserve">Vagyoni tipusú adók </t>
  </si>
  <si>
    <t>B34</t>
  </si>
  <si>
    <t xml:space="preserve">Értékesítési és forgalmi adók </t>
  </si>
  <si>
    <t>B351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</si>
  <si>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</si>
  <si>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</si>
  <si>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</si>
  <si>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</si>
  <si>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</si>
  <si>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</si>
  <si>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Szolgáltatások ellenértéke</t>
  </si>
  <si>
    <t>B402</t>
  </si>
  <si>
    <t>Közvetített szolgáltatások értéke</t>
  </si>
  <si>
    <t>B403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</si>
  <si>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</si>
  <si>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</si>
  <si>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</si>
  <si>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</si>
  <si>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</si>
  <si>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</si>
  <si>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</t>
  </si>
  <si>
    <t>B408</t>
  </si>
  <si>
    <t>Biztosító által fizetett kártérítés</t>
  </si>
  <si>
    <t>B410</t>
  </si>
  <si>
    <t xml:space="preserve">Egyéb működési bevételek </t>
  </si>
  <si>
    <t>B411</t>
  </si>
  <si>
    <t xml:space="preserve">Működési bevételek </t>
  </si>
  <si>
    <t>B4</t>
  </si>
  <si>
    <t>Működési költségvetés előirányzat csoport</t>
  </si>
  <si>
    <t>Ingatlanok értékesítése</t>
  </si>
  <si>
    <t>B52</t>
  </si>
  <si>
    <t xml:space="preserve">Felhalmozási bevételek </t>
  </si>
  <si>
    <t>B5</t>
  </si>
  <si>
    <t xml:space="preserve">Felhalmozási célú átvett pénzeszközök </t>
  </si>
  <si>
    <t>B7</t>
  </si>
  <si>
    <t xml:space="preserve">Felhalmozási költségvetés előirányzat csoport </t>
  </si>
  <si>
    <t xml:space="preserve">Költségvetési bevételek </t>
  </si>
  <si>
    <t>B1-B7</t>
  </si>
  <si>
    <t>költségvetési egyenleg  MŰKÖDÉSI</t>
  </si>
  <si>
    <t>költségvetési egyenleg FELHALMOZÁSI</t>
  </si>
  <si>
    <t>Előző év költségvetési maradványának igénybevétele MŰKÖDÉSRE</t>
  </si>
  <si>
    <t>B8131</t>
  </si>
  <si>
    <t xml:space="preserve">Maradvány igénybevétele </t>
  </si>
  <si>
    <t>B813</t>
  </si>
  <si>
    <t xml:space="preserve">Belföldi finanszírozás bevételei </t>
  </si>
  <si>
    <t>B81</t>
  </si>
  <si>
    <t xml:space="preserve">Finanszírozási bevételek </t>
  </si>
  <si>
    <t>B8</t>
  </si>
  <si>
    <t>Lövő Község Önkormányzata 2021. évi költségvetése</t>
  </si>
  <si>
    <t>2. melléklet a 10/2021.(IX.29.) önkormányzati rendelethez</t>
  </si>
  <si>
    <t>Kiadások ( Ft)</t>
  </si>
  <si>
    <t xml:space="preserve">ÖNKORMÁNYZAT ÉS KÖLTSÉGVETÉSI SZERVEI ELŐIRÁNYZATA ÖSSZESEN </t>
  </si>
  <si>
    <t>Rovat-szám</t>
  </si>
  <si>
    <t>Módosított előirányzat 06. 30.</t>
  </si>
  <si>
    <t>Kötelező feladat</t>
  </si>
  <si>
    <t xml:space="preserve">Önként vállalt feladat </t>
  </si>
  <si>
    <t>Államigazgatási feladat</t>
  </si>
  <si>
    <t xml:space="preserve">Összesen </t>
  </si>
  <si>
    <t>Törvény szerinti illetmények, munkabérek</t>
  </si>
  <si>
    <t>K1101</t>
  </si>
  <si>
    <t xml:space="preserve">Céljuttatás, projektprémium </t>
  </si>
  <si>
    <t>K1103</t>
  </si>
  <si>
    <t>Készenléti, ügyeleti, helyettesítési díj, túlóra, túlszolgálat</t>
  </si>
  <si>
    <t>K1104</t>
  </si>
  <si>
    <t>Béren kívüli juttatások</t>
  </si>
  <si>
    <t>K1107</t>
  </si>
  <si>
    <t>Közlekedési költségtérítés</t>
  </si>
  <si>
    <t>K1109</t>
  </si>
  <si>
    <t>Egyéb költségtérítések</t>
  </si>
  <si>
    <t>K1110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</si>
  <si>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</si>
  <si>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</si>
  <si>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</si>
  <si>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</si>
  <si>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</si>
  <si>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</si>
  <si>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</si>
  <si>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</si>
  <si>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</si>
  <si>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</si>
  <si>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</si>
  <si>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</si>
  <si>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</si>
  <si>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</si>
  <si>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</si>
  <si>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</si>
  <si>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</si>
  <si>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</si>
  <si>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</si>
  <si>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</si>
  <si>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</si>
  <si>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</si>
  <si>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</si>
  <si>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</si>
  <si>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</si>
  <si>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</si>
  <si>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</si>
  <si>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</si>
  <si>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</si>
  <si>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</si>
  <si>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</si>
  <si>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</si>
  <si>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</si>
  <si>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</si>
  <si>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</si>
  <si>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</si>
  <si>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</si>
  <si>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</si>
  <si>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</si>
  <si>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</si>
  <si>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</si>
  <si>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</si>
  <si>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</si>
  <si>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</si>
  <si>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</si>
  <si>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</si>
  <si>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</si>
  <si>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</si>
  <si>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</si>
  <si>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</si>
  <si>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</si>
  <si>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</si>
  <si>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</si>
  <si>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</si>
  <si>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 xml:space="preserve">Egyéb pénzügyi műveletek kiadásai 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</si>
  <si>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</si>
  <si>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</si>
  <si>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</si>
  <si>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</si>
  <si>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</si>
  <si>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</si>
  <si>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</si>
  <si>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Egyéb nem intézményi ellátások</t>
  </si>
  <si>
    <t>K48</t>
  </si>
  <si>
    <t xml:space="preserve">Ellátottak pénzbeli juttatásai </t>
  </si>
  <si>
    <t>K4</t>
  </si>
  <si>
    <t>Elvonások és befizetések</t>
  </si>
  <si>
    <t>K502</t>
  </si>
  <si>
    <t>Egyéb működési célú támogatások államháztartáson belülre</t>
  </si>
  <si>
    <t>K506</t>
  </si>
  <si>
    <t>Egyéb működési célú támogatások államháztartáson kívülre</t>
  </si>
  <si>
    <t>K512</t>
  </si>
  <si>
    <t>Tartalékok-általános</t>
  </si>
  <si>
    <t>K5131</t>
  </si>
  <si>
    <t xml:space="preserve">Egyéb működési célú kiadások 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</si>
  <si>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</si>
  <si>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</si>
  <si>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</si>
  <si>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</si>
  <si>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</si>
  <si>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</si>
  <si>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</si>
  <si>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</si>
  <si>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</si>
  <si>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</si>
  <si>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</si>
  <si>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</si>
  <si>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</si>
  <si>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</si>
  <si>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</si>
  <si>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</si>
  <si>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</si>
  <si>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</si>
  <si>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</si>
  <si>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</si>
  <si>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</si>
  <si>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</si>
  <si>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</si>
  <si>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</si>
  <si>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</si>
  <si>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</si>
  <si>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</si>
  <si>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Egyéb felhalmozási célú támogatás államháztartáson belülre</t>
  </si>
  <si>
    <t>K84</t>
  </si>
  <si>
    <t xml:space="preserve">Egyéb felhalmozási célú támogatások államháztartáson kívülre </t>
  </si>
  <si>
    <t>K89</t>
  </si>
  <si>
    <t xml:space="preserve">Egyéb felhalmozási célú kiadások </t>
  </si>
  <si>
    <t>K8</t>
  </si>
  <si>
    <t xml:space="preserve">Költségvetési kiadások </t>
  </si>
  <si>
    <t>K1-K8</t>
  </si>
  <si>
    <t>Belföldi értékpapírok kiadásai</t>
  </si>
  <si>
    <t>K912</t>
  </si>
  <si>
    <t>Államháztartáson belüli megelőlegezések visszafizetése</t>
  </si>
  <si>
    <t>K914</t>
  </si>
  <si>
    <t xml:space="preserve">Belföldi finanszírozás kiadásai </t>
  </si>
  <si>
    <t>K91</t>
  </si>
  <si>
    <t xml:space="preserve">Finanszírozási kiadások </t>
  </si>
  <si>
    <t>K9</t>
  </si>
  <si>
    <t>ÖNKORMÁNYZATI ELŐIRÁNYZATOK</t>
  </si>
  <si>
    <t>Eredeti előirányzat</t>
  </si>
  <si>
    <t>kötelező feladatok</t>
  </si>
  <si>
    <t>önként vállalt feladatok</t>
  </si>
  <si>
    <t xml:space="preserve">államigazgatási feladatok </t>
  </si>
  <si>
    <t xml:space="preserve">Működési célú költségvetési támogatások és kiegészítő támogatások </t>
  </si>
  <si>
    <t xml:space="preserve">Bevételek előző évi elszámolásból </t>
  </si>
  <si>
    <t>Kamatbevételek</t>
  </si>
  <si>
    <t>Egyéb működési bevételek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</si>
  <si>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</si>
  <si>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</si>
  <si>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</si>
  <si>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</si>
  <si>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</si>
  <si>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</si>
  <si>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3. melléklet a 10/2021.(IX.29.) önkormányzati rendelethez</t>
  </si>
  <si>
    <t>KÖLTSÉGVETÉSI SZERVEK ELŐIRÁNYZATAI</t>
  </si>
  <si>
    <t>Lövői Közös Önkormányzati Hivatal</t>
  </si>
  <si>
    <t>Napsugár Óvoda</t>
  </si>
  <si>
    <t>Központi, irányító szervi támogatás</t>
  </si>
  <si>
    <t>B816</t>
  </si>
  <si>
    <t>4.2. melléklet a  10/2021.(IX.29.)  önkormányzati rendelethez</t>
  </si>
  <si>
    <t>Bevételek (Ft)</t>
  </si>
  <si>
    <t xml:space="preserve">állami (államigazgatási) feladatok </t>
  </si>
  <si>
    <t xml:space="preserve">Készenléti, ügyeleti, helyettesítési díj, túlóra, túlszolgálat </t>
  </si>
  <si>
    <t xml:space="preserve">Kanatkiadások </t>
  </si>
  <si>
    <t>K513</t>
  </si>
  <si>
    <t>Egyéb felhalmozási célú támogatások államháztartáson belülre</t>
  </si>
  <si>
    <t>Forgatási célú belföldi értékpapírok vásárlása</t>
  </si>
  <si>
    <t>K9121</t>
  </si>
  <si>
    <t xml:space="preserve">Belföldi értékpapírok kiadásai </t>
  </si>
  <si>
    <t>Központi, irányító szervi támogatások folyósítása</t>
  </si>
  <si>
    <t>K915</t>
  </si>
  <si>
    <t>5.1. melléklet a 10/2021.(IX.29. ) önkormányzati rendelethez</t>
  </si>
  <si>
    <t xml:space="preserve">Lövői KÖH eredeti ei. </t>
  </si>
  <si>
    <t xml:space="preserve">Lövői Napsugár Óvoda </t>
  </si>
  <si>
    <t>Kötelező feladatra</t>
  </si>
  <si>
    <t>Államig. Feladatra</t>
  </si>
  <si>
    <t xml:space="preserve">Lövői KÖH </t>
  </si>
  <si>
    <t>Államig. feladatra</t>
  </si>
  <si>
    <t>Céljuttatás, projektprémium</t>
  </si>
  <si>
    <t>5.2. melléklet a 10/2021.(IX.29. ) önkormányzati rendelethez</t>
  </si>
  <si>
    <t>Foglalkoztatottak létszáma (fő)</t>
  </si>
  <si>
    <t>MEGNEVEZÉS</t>
  </si>
  <si>
    <t xml:space="preserve">Költségvetési engedélyezett létszámkeret (álláshely) (fő) ÖNKORMÁNYZAT </t>
  </si>
  <si>
    <t>Költségvetési engedélyezett létszámkeret (álláshely) (fő)  LÖVŐI  KÖH</t>
  </si>
  <si>
    <t xml:space="preserve">Költségvetési engedélyezett létszámkeret (álláshely) (fő) Lövői Napsugár Óvoda </t>
  </si>
  <si>
    <t>MINDÖSSZESEN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</si>
  <si>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</si>
  <si>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</si>
  <si>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</si>
  <si>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</si>
  <si>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</si>
  <si>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"A", "B" fizetési  osztály összesen</t>
  </si>
  <si>
    <t>"C", "D" fizetési osztály  összesen</t>
  </si>
  <si>
    <t>"E"-"J"  fizetési  osztály  összesen</t>
  </si>
  <si>
    <t>Ped.I.-Ped.II.</t>
  </si>
  <si>
    <t>kutató, felsőoktatásban oktató</t>
  </si>
  <si>
    <t xml:space="preserve">KÖZALKALMAZOTTAK ÖSSZESEN </t>
  </si>
  <si>
    <t>fizikai alkalmazott,
a költségvetési szerveknél foglalkoztatott egyéb munkavállaló  (fizikai alkalmazott)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</si>
  <si>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</si>
  <si>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</si>
  <si>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</si>
  <si>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</si>
  <si>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</si>
  <si>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</si>
  <si>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</si>
  <si>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</si>
  <si>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>6. melléklet a 10/2021.(IX.29.) önkormányzati rendelethez</t>
  </si>
  <si>
    <t>Beruházások és felújítások ( Ft)</t>
  </si>
  <si>
    <t xml:space="preserve">Eredeti előirányzatok </t>
  </si>
  <si>
    <t xml:space="preserve">Lövő Község Önkorm. </t>
  </si>
  <si>
    <t>Lövői Közös Önk. Hivatal</t>
  </si>
  <si>
    <t>Lövői Napsugár Óvoda</t>
  </si>
  <si>
    <t>Lövő Község Önkorm.</t>
  </si>
  <si>
    <t xml:space="preserve">Lövői Közös Önk.Hiv. </t>
  </si>
  <si>
    <t>Mindösszesen</t>
  </si>
  <si>
    <t>0146/28. hr.sz-ú "vízmű telephely" megvásárlása</t>
  </si>
  <si>
    <t>Horváth Ferenc utca közművesítés</t>
  </si>
  <si>
    <t>Horváth F. utca 2 db belterületi murvás út kialakítása</t>
  </si>
  <si>
    <t xml:space="preserve">Horváth Ferenc utca járda </t>
  </si>
  <si>
    <t>Völcsej-Lövő kerékpárút</t>
  </si>
  <si>
    <t>Kert utca út kialakítás, terület vásárlás</t>
  </si>
  <si>
    <t xml:space="preserve">Soproni Vízmá Zrt.által végzett és számlázott beruhzázás szerződés szerint </t>
  </si>
  <si>
    <t>0179/49 ipari terület közművesítése (E.ON)</t>
  </si>
  <si>
    <t xml:space="preserve">Ingatlanok beszerzése, létesítése </t>
  </si>
  <si>
    <t>Informatikai fejlesztés- kültéri kamerarendszer fejlesztése</t>
  </si>
  <si>
    <t>Laptop beszerzés (pm.hiv.)</t>
  </si>
  <si>
    <t xml:space="preserve">Falugondnoki szolgálat ellátásához személygépkocsi beszerzés </t>
  </si>
  <si>
    <t xml:space="preserve">Soproni Vízmű Zrt.által végzett és számlázott beruházás szerződés szerint </t>
  </si>
  <si>
    <t>Udvari tároló (bölcsőde udvar)</t>
  </si>
  <si>
    <t xml:space="preserve">Lemezszekrény és íróasztal (pm. hivatal) </t>
  </si>
  <si>
    <t xml:space="preserve">Iratszekrény (védőnői szolgálat) </t>
  </si>
  <si>
    <t xml:space="preserve">Hunyadi u. 1. A  lakás felújítás </t>
  </si>
  <si>
    <t>Széchenyi u. GYSEV tulajdonú út felújítás</t>
  </si>
  <si>
    <t>Ingatlanok felújítása: Fő u. 188. napközi épület felújítása</t>
  </si>
  <si>
    <t>Ingatlanok felújítása:Polgárőr iroda tetőcseréje</t>
  </si>
  <si>
    <t xml:space="preserve">Ingatlanok felújítása: Fő u. 189. felújítás </t>
  </si>
  <si>
    <t xml:space="preserve">Járda felújítás </t>
  </si>
  <si>
    <t>7. melléklet a 10/2021.(IX.29.)  önkormányzati rendelethez</t>
  </si>
  <si>
    <t>Általános- és céltartalékok ( Ft)</t>
  </si>
  <si>
    <t xml:space="preserve">Lövői Közös Önk. Hiv. </t>
  </si>
  <si>
    <t>Általános tartalékok</t>
  </si>
  <si>
    <t>Céltartalékok-</t>
  </si>
  <si>
    <t>Módosított előirányzat</t>
  </si>
  <si>
    <t>Támogatások, kölcsönök nyújtása és törlesztése ( Ft)</t>
  </si>
  <si>
    <t>Megnevezés</t>
  </si>
  <si>
    <t>Eredeti ei.</t>
  </si>
  <si>
    <t>központi költségvetési szervek részére</t>
  </si>
  <si>
    <t>helyi önkormányzatok és költségvetési szerveik részére</t>
  </si>
  <si>
    <t>társulások és költségvetési szerveik részére</t>
  </si>
  <si>
    <t>egyházi jogi személyek részére</t>
  </si>
  <si>
    <t>K508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</si>
  <si>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</si>
  <si>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</si>
  <si>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</si>
  <si>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</si>
  <si>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</si>
  <si>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</si>
  <si>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</si>
  <si>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</si>
  <si>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</si>
  <si>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,</t>
  </si>
  <si>
    <t xml:space="preserve">Egyéb működési célú támogatások államháztartáson kívülre </t>
  </si>
  <si>
    <t xml:space="preserve">Egyéb felhalmozási célú támogatások államháztartáson belülre </t>
  </si>
  <si>
    <t>11. melléklet a  10/2021.(IX.29.)  önkormányzati rendelethez</t>
  </si>
  <si>
    <t>4.1. melléklet a 10/2021.(IX.29.) önkormányzati rendelethez</t>
  </si>
  <si>
    <t>Előirányzat felhasználási terv ( Ft)</t>
  </si>
  <si>
    <t>ÖNKORMÁNYZATI   ELŐIRÁNYZATOK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</si>
  <si>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</si>
  <si>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</si>
  <si>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</si>
  <si>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</si>
  <si>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</si>
  <si>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</si>
  <si>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</si>
  <si>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</si>
  <si>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</si>
  <si>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</si>
  <si>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</si>
  <si>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</si>
  <si>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Egyéb pénzügyi műveletek kiadásai</t>
  </si>
  <si>
    <t>Rovat
száma</t>
  </si>
  <si>
    <t>Működési célú központosított előirányzatok</t>
  </si>
  <si>
    <t>Előző évi elszámolásból adódó bevétel</t>
  </si>
  <si>
    <t>Egyéb pénzügyi műveletek bevételei</t>
  </si>
  <si>
    <t>14.1. melléklet a  10/2021.(IX.10.)  önkormányzati rendelethez</t>
  </si>
  <si>
    <t>ÖNKORMÁNYZAT ÉS KÖLTSÉGVETÉSI  SZERVEI  ELŐIRÁNYZATA MINDÖSSZESEN</t>
  </si>
  <si>
    <t>Lakhatási támogatások</t>
  </si>
  <si>
    <t>K1111</t>
  </si>
  <si>
    <t>Szociális támogatások</t>
  </si>
  <si>
    <t>K1112</t>
  </si>
  <si>
    <t>Árubeszerzés</t>
  </si>
  <si>
    <t>K313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</si>
  <si>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</si>
  <si>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</si>
  <si>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</si>
  <si>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</si>
  <si>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</si>
  <si>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</si>
  <si>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</si>
  <si>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</si>
  <si>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</si>
  <si>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</si>
  <si>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</si>
  <si>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</si>
  <si>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</si>
  <si>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</si>
  <si>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</si>
  <si>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</si>
  <si>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</si>
  <si>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</si>
  <si>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</si>
  <si>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</si>
  <si>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</si>
  <si>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</si>
  <si>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</si>
  <si>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</si>
  <si>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</si>
  <si>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</si>
  <si>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</si>
  <si>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</si>
  <si>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</si>
  <si>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</si>
  <si>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</si>
  <si>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</si>
  <si>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</si>
  <si>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</si>
  <si>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</si>
  <si>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</si>
  <si>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</si>
  <si>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</si>
  <si>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>Helyi önkormányzatok kiegészítő támogatásai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</si>
  <si>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</si>
  <si>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</si>
  <si>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</si>
  <si>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</si>
  <si>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</si>
  <si>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</si>
  <si>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</si>
  <si>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</si>
  <si>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Magánszemélyek jövedelemadói</t>
  </si>
  <si>
    <t>B311</t>
  </si>
  <si>
    <t xml:space="preserve">Társaságok jövedelemadói </t>
  </si>
  <si>
    <t>B312</t>
  </si>
  <si>
    <t>Szociális hozzájárulási adó és járulékok</t>
  </si>
  <si>
    <t>B32</t>
  </si>
  <si>
    <t>Bérhez és foglalkoztatáshoz kapcsolódó adók</t>
  </si>
  <si>
    <t>B33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</si>
  <si>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</si>
  <si>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</si>
  <si>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</si>
  <si>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</si>
  <si>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</si>
  <si>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</si>
  <si>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</si>
  <si>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</si>
  <si>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Áru- és készletértékesítés ellenértéke</t>
  </si>
  <si>
    <t>B401</t>
  </si>
  <si>
    <t>Immateriális javak értékesítése</t>
  </si>
  <si>
    <t>B51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</si>
  <si>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</si>
  <si>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</si>
  <si>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</si>
  <si>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</si>
  <si>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</si>
  <si>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</si>
  <si>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</si>
  <si>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</si>
  <si>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</si>
  <si>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</si>
  <si>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</si>
  <si>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</si>
  <si>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</si>
  <si>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</si>
  <si>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</si>
  <si>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</si>
  <si>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</si>
  <si>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</si>
  <si>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>Államháztartáson belüli megelőlegezések</t>
  </si>
  <si>
    <t>B814</t>
  </si>
  <si>
    <t>Államháztartáson belüli megelőlegezések törlesztése</t>
  </si>
  <si>
    <t>B815</t>
  </si>
  <si>
    <t>Betétek megszüntetése</t>
  </si>
  <si>
    <t>B817</t>
  </si>
  <si>
    <t>Központi költségvetés sajátos finanszírozási bevételei</t>
  </si>
  <si>
    <t>B818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</si>
  <si>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</si>
  <si>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</si>
  <si>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</si>
  <si>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</si>
  <si>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</si>
  <si>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</si>
  <si>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</si>
  <si>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</si>
  <si>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Egyéb felhalmozási célú támogatás államháztrtáson belülre</t>
  </si>
  <si>
    <t>Kiadások  ( Ft)</t>
  </si>
  <si>
    <t>14.2. melléklet a 10/2021.(IX.29. )  önkormányzati rendelethez</t>
  </si>
  <si>
    <t xml:space="preserve">Az egységes rovatrend szerint a kiemelt kiadási és bevételi jogcímek (Ft) </t>
  </si>
  <si>
    <t>8. melléklet a 10/2021.(IX.29.)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</si>
</sst>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_-* #,##0\ _F_t_-;\-* #,##0\ _F_t_-;_-* &quot;-&quot;??\ _F_t_-;_-@_-"/>
    <numFmt numFmtId="166" formatCode="\ ##########"/>
    <numFmt numFmtId="167" formatCode="0__"/>
    <numFmt numFmtId="168" formatCode="[$-40E]yyyy/\ mmmm;@"/>
  </numFmts>
  <fonts count="8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indexed="8"/>
      <name val="Bookman Old Style"/>
      <family val="1"/>
      <charset val="238"/>
    </font>
    <font>
      <b/>
      <i/>
      <sz val="10"/>
      <color indexed="8"/>
      <name val="Bookman Old Style"/>
      <family val="1"/>
      <charset val="238"/>
    </font>
    <font>
      <b/>
      <i/>
      <sz val="9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i/>
      <sz val="11"/>
      <color indexed="8"/>
      <name val="Calibri"/>
      <family val="2"/>
      <charset val="238"/>
    </font>
    <font>
      <b/>
      <sz val="12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b/>
      <sz val="10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  <charset val="238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color indexed="8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sz val="9"/>
      <color theme="1"/>
      <name val="Bookman Old Style"/>
      <family val="1"/>
      <charset val="238"/>
    </font>
    <font>
      <i/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i/>
      <sz val="10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b/>
      <i/>
      <sz val="9"/>
      <color theme="1"/>
      <name val="Bookman Old Style"/>
      <family val="1"/>
      <charset val="238"/>
    </font>
    <font>
      <b/>
      <i/>
      <u/>
      <sz val="9"/>
      <color theme="1"/>
      <name val="Bookman Old Style"/>
      <family val="1"/>
      <charset val="238"/>
    </font>
    <font>
      <i/>
      <sz val="14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8"/>
      <color indexed="8"/>
      <name val="Bookman Old Style"/>
      <family val="1"/>
      <charset val="238"/>
    </font>
    <font>
      <sz val="8"/>
      <color indexed="8"/>
      <name val="Arial Unicode MS"/>
      <family val="2"/>
      <charset val="238"/>
    </font>
    <font>
      <b/>
      <i/>
      <sz val="8"/>
      <color indexed="8"/>
      <name val="Bookman Old Style"/>
      <family val="1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4" fillId="0" borderId="0"/>
  </cellStyleXfs>
  <cellXfs count="436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7" fillId="0" borderId="0" xfId="0" applyFont="1"/>
    <xf numFmtId="0" fontId="9" fillId="0" borderId="9" xfId="0" applyFont="1" applyBorder="1"/>
    <xf numFmtId="3" fontId="8" fillId="0" borderId="8" xfId="0" applyNumberFormat="1" applyFont="1" applyBorder="1"/>
    <xf numFmtId="3" fontId="8" fillId="0" borderId="10" xfId="0" applyNumberFormat="1" applyFont="1" applyBorder="1"/>
    <xf numFmtId="0" fontId="9" fillId="0" borderId="12" xfId="0" applyFont="1" applyBorder="1"/>
    <xf numFmtId="3" fontId="8" fillId="0" borderId="11" xfId="0" applyNumberFormat="1" applyFont="1" applyBorder="1"/>
    <xf numFmtId="3" fontId="8" fillId="0" borderId="13" xfId="0" applyNumberFormat="1" applyFont="1" applyBorder="1"/>
    <xf numFmtId="0" fontId="8" fillId="0" borderId="12" xfId="0" applyFont="1" applyBorder="1"/>
    <xf numFmtId="0" fontId="8" fillId="2" borderId="12" xfId="0" applyFont="1" applyFill="1" applyBorder="1"/>
    <xf numFmtId="3" fontId="8" fillId="2" borderId="11" xfId="0" applyNumberFormat="1" applyFont="1" applyFill="1" applyBorder="1"/>
    <xf numFmtId="0" fontId="4" fillId="2" borderId="0" xfId="0" applyFont="1" applyFill="1"/>
    <xf numFmtId="0" fontId="4" fillId="0" borderId="0" xfId="0" applyFont="1" applyBorder="1"/>
    <xf numFmtId="3" fontId="8" fillId="2" borderId="6" xfId="0" applyNumberFormat="1" applyFont="1" applyFill="1" applyBorder="1"/>
    <xf numFmtId="3" fontId="8" fillId="0" borderId="14" xfId="0" applyNumberFormat="1" applyFont="1" applyBorder="1"/>
    <xf numFmtId="0" fontId="0" fillId="0" borderId="0" xfId="0" applyAlignment="1"/>
    <xf numFmtId="0" fontId="12" fillId="0" borderId="0" xfId="0" applyFont="1"/>
    <xf numFmtId="0" fontId="13" fillId="0" borderId="0" xfId="0" applyFont="1"/>
    <xf numFmtId="0" fontId="15" fillId="0" borderId="15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left" vertical="center"/>
    </xf>
    <xf numFmtId="165" fontId="17" fillId="0" borderId="15" xfId="1" applyNumberFormat="1" applyFont="1" applyBorder="1"/>
    <xf numFmtId="165" fontId="18" fillId="0" borderId="15" xfId="1" applyNumberFormat="1" applyFont="1" applyBorder="1"/>
    <xf numFmtId="165" fontId="0" fillId="0" borderId="0" xfId="0" applyNumberFormat="1"/>
    <xf numFmtId="0" fontId="16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/>
    </xf>
    <xf numFmtId="165" fontId="21" fillId="0" borderId="15" xfId="1" applyNumberFormat="1" applyFont="1" applyBorder="1"/>
    <xf numFmtId="0" fontId="22" fillId="0" borderId="0" xfId="0" applyFont="1"/>
    <xf numFmtId="0" fontId="0" fillId="0" borderId="0" xfId="0" applyFont="1"/>
    <xf numFmtId="0" fontId="23" fillId="0" borderId="15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5" fillId="2" borderId="15" xfId="0" applyFont="1" applyFill="1" applyBorder="1"/>
    <xf numFmtId="0" fontId="19" fillId="2" borderId="15" xfId="0" applyFont="1" applyFill="1" applyBorder="1" applyAlignment="1">
      <alignment horizontal="left" vertical="center"/>
    </xf>
    <xf numFmtId="165" fontId="26" fillId="0" borderId="15" xfId="1" applyNumberFormat="1" applyFont="1" applyBorder="1"/>
    <xf numFmtId="0" fontId="27" fillId="2" borderId="15" xfId="0" applyFont="1" applyFill="1" applyBorder="1" applyAlignment="1">
      <alignment horizontal="left" vertical="center" wrapText="1"/>
    </xf>
    <xf numFmtId="0" fontId="28" fillId="2" borderId="15" xfId="0" applyFont="1" applyFill="1" applyBorder="1" applyAlignment="1">
      <alignment horizontal="left" vertical="center"/>
    </xf>
    <xf numFmtId="165" fontId="29" fillId="0" borderId="15" xfId="1" applyNumberFormat="1" applyFont="1" applyBorder="1"/>
    <xf numFmtId="0" fontId="28" fillId="2" borderId="15" xfId="0" applyFont="1" applyFill="1" applyBorder="1"/>
    <xf numFmtId="0" fontId="30" fillId="0" borderId="15" xfId="0" applyFont="1" applyFill="1" applyBorder="1" applyAlignment="1">
      <alignment horizontal="left" vertical="center" wrapText="1"/>
    </xf>
    <xf numFmtId="0" fontId="27" fillId="2" borderId="15" xfId="0" applyFont="1" applyFill="1" applyBorder="1" applyAlignment="1">
      <alignment horizontal="left" vertical="center"/>
    </xf>
    <xf numFmtId="0" fontId="28" fillId="2" borderId="15" xfId="0" applyFont="1" applyFill="1" applyBorder="1" applyAlignment="1">
      <alignment horizontal="left" vertical="center" wrapText="1"/>
    </xf>
    <xf numFmtId="0" fontId="31" fillId="2" borderId="15" xfId="0" applyFont="1" applyFill="1" applyBorder="1"/>
    <xf numFmtId="165" fontId="13" fillId="0" borderId="0" xfId="0" applyNumberFormat="1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34" fillId="0" borderId="0" xfId="0" applyFont="1"/>
    <xf numFmtId="0" fontId="36" fillId="0" borderId="15" xfId="0" applyFont="1" applyBorder="1" applyAlignment="1">
      <alignment horizontal="center" vertical="center" wrapText="1"/>
    </xf>
    <xf numFmtId="0" fontId="37" fillId="0" borderId="15" xfId="0" applyFont="1" applyFill="1" applyBorder="1" applyAlignment="1">
      <alignment vertical="center"/>
    </xf>
    <xf numFmtId="0" fontId="37" fillId="0" borderId="15" xfId="0" applyNumberFormat="1" applyFont="1" applyFill="1" applyBorder="1" applyAlignment="1">
      <alignment vertical="center"/>
    </xf>
    <xf numFmtId="165" fontId="4" fillId="0" borderId="15" xfId="0" applyNumberFormat="1" applyFont="1" applyBorder="1"/>
    <xf numFmtId="165" fontId="38" fillId="0" borderId="15" xfId="1" applyNumberFormat="1" applyFont="1" applyBorder="1"/>
    <xf numFmtId="165" fontId="34" fillId="0" borderId="15" xfId="0" applyNumberFormat="1" applyFont="1" applyBorder="1"/>
    <xf numFmtId="0" fontId="37" fillId="0" borderId="15" xfId="0" applyFont="1" applyFill="1" applyBorder="1" applyAlignment="1">
      <alignment vertical="center" wrapText="1"/>
    </xf>
    <xf numFmtId="166" fontId="37" fillId="0" borderId="15" xfId="0" applyNumberFormat="1" applyFont="1" applyFill="1" applyBorder="1" applyAlignment="1">
      <alignment vertical="center"/>
    </xf>
    <xf numFmtId="0" fontId="37" fillId="0" borderId="15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vertical="center" wrapText="1"/>
    </xf>
    <xf numFmtId="166" fontId="35" fillId="0" borderId="15" xfId="0" applyNumberFormat="1" applyFont="1" applyFill="1" applyBorder="1" applyAlignment="1">
      <alignment vertical="center"/>
    </xf>
    <xf numFmtId="165" fontId="7" fillId="0" borderId="15" xfId="0" applyNumberFormat="1" applyFont="1" applyBorder="1"/>
    <xf numFmtId="165" fontId="39" fillId="0" borderId="15" xfId="1" applyNumberFormat="1" applyFont="1" applyBorder="1"/>
    <xf numFmtId="165" fontId="40" fillId="0" borderId="15" xfId="0" applyNumberFormat="1" applyFont="1" applyBorder="1"/>
    <xf numFmtId="165" fontId="36" fillId="0" borderId="15" xfId="0" applyNumberFormat="1" applyFont="1" applyBorder="1"/>
    <xf numFmtId="0" fontId="37" fillId="0" borderId="15" xfId="0" applyFont="1" applyFill="1" applyBorder="1" applyAlignment="1">
      <alignment horizontal="left" vertical="center"/>
    </xf>
    <xf numFmtId="0" fontId="35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166" fontId="8" fillId="0" borderId="15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horizontal="left" vertical="center" wrapText="1"/>
    </xf>
    <xf numFmtId="0" fontId="37" fillId="3" borderId="15" xfId="0" applyFont="1" applyFill="1" applyBorder="1" applyAlignment="1">
      <alignment horizontal="left" vertical="center" wrapText="1"/>
    </xf>
    <xf numFmtId="0" fontId="41" fillId="0" borderId="15" xfId="0" applyFont="1" applyFill="1" applyBorder="1" applyAlignment="1">
      <alignment horizontal="left" vertical="center" wrapText="1"/>
    </xf>
    <xf numFmtId="0" fontId="42" fillId="0" borderId="15" xfId="0" applyFont="1" applyFill="1" applyBorder="1" applyAlignment="1">
      <alignment horizontal="left" vertical="center" wrapText="1"/>
    </xf>
    <xf numFmtId="0" fontId="41" fillId="0" borderId="15" xfId="0" applyFont="1" applyFill="1" applyBorder="1" applyAlignment="1">
      <alignment vertical="center" wrapText="1"/>
    </xf>
    <xf numFmtId="0" fontId="41" fillId="0" borderId="15" xfId="0" applyFont="1" applyFill="1" applyBorder="1" applyAlignment="1">
      <alignment vertical="center"/>
    </xf>
    <xf numFmtId="0" fontId="43" fillId="2" borderId="15" xfId="0" applyFont="1" applyFill="1" applyBorder="1"/>
    <xf numFmtId="166" fontId="8" fillId="2" borderId="15" xfId="0" applyNumberFormat="1" applyFont="1" applyFill="1" applyBorder="1" applyAlignment="1">
      <alignment vertical="center"/>
    </xf>
    <xf numFmtId="165" fontId="44" fillId="2" borderId="15" xfId="1" applyNumberFormat="1" applyFont="1" applyFill="1" applyBorder="1"/>
    <xf numFmtId="165" fontId="45" fillId="0" borderId="15" xfId="0" applyNumberFormat="1" applyFont="1" applyBorder="1"/>
    <xf numFmtId="0" fontId="7" fillId="2" borderId="0" xfId="0" applyFont="1" applyFill="1"/>
    <xf numFmtId="167" fontId="37" fillId="0" borderId="15" xfId="0" applyNumberFormat="1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46" fillId="0" borderId="15" xfId="0" applyFont="1" applyFill="1" applyBorder="1" applyAlignment="1">
      <alignment horizontal="left" vertical="center" wrapText="1"/>
    </xf>
    <xf numFmtId="166" fontId="9" fillId="0" borderId="15" xfId="0" applyNumberFormat="1" applyFont="1" applyFill="1" applyBorder="1" applyAlignment="1">
      <alignment vertical="center"/>
    </xf>
    <xf numFmtId="165" fontId="39" fillId="2" borderId="15" xfId="1" applyNumberFormat="1" applyFont="1" applyFill="1" applyBorder="1"/>
    <xf numFmtId="0" fontId="5" fillId="2" borderId="15" xfId="0" applyFont="1" applyFill="1" applyBorder="1" applyAlignment="1">
      <alignment horizontal="left" vertical="center"/>
    </xf>
    <xf numFmtId="166" fontId="5" fillId="2" borderId="15" xfId="0" applyNumberFormat="1" applyFont="1" applyFill="1" applyBorder="1" applyAlignment="1">
      <alignment vertical="center"/>
    </xf>
    <xf numFmtId="165" fontId="7" fillId="2" borderId="0" xfId="0" applyNumberFormat="1" applyFont="1" applyFill="1"/>
    <xf numFmtId="0" fontId="37" fillId="2" borderId="15" xfId="0" applyFont="1" applyFill="1" applyBorder="1" applyAlignment="1">
      <alignment horizontal="left" vertical="center"/>
    </xf>
    <xf numFmtId="166" fontId="37" fillId="2" borderId="15" xfId="0" applyNumberFormat="1" applyFont="1" applyFill="1" applyBorder="1" applyAlignment="1">
      <alignment vertical="center"/>
    </xf>
    <xf numFmtId="165" fontId="37" fillId="2" borderId="15" xfId="1" applyNumberFormat="1" applyFont="1" applyFill="1" applyBorder="1"/>
    <xf numFmtId="0" fontId="34" fillId="2" borderId="0" xfId="0" applyFont="1" applyFill="1"/>
    <xf numFmtId="0" fontId="41" fillId="0" borderId="15" xfId="0" applyFont="1" applyFill="1" applyBorder="1" applyAlignment="1">
      <alignment horizontal="left" vertical="center"/>
    </xf>
    <xf numFmtId="165" fontId="47" fillId="0" borderId="15" xfId="1" applyNumberFormat="1" applyFont="1" applyFill="1" applyBorder="1" applyAlignment="1">
      <alignment horizontal="left" vertical="center"/>
    </xf>
    <xf numFmtId="0" fontId="42" fillId="0" borderId="15" xfId="0" applyFont="1" applyFill="1" applyBorder="1" applyAlignment="1">
      <alignment horizontal="left" vertical="center"/>
    </xf>
    <xf numFmtId="165" fontId="48" fillId="0" borderId="15" xfId="1" applyNumberFormat="1" applyFont="1" applyFill="1" applyBorder="1" applyAlignment="1">
      <alignment horizontal="left" vertical="center"/>
    </xf>
    <xf numFmtId="0" fontId="7" fillId="0" borderId="0" xfId="0" applyFont="1" applyBorder="1"/>
    <xf numFmtId="0" fontId="49" fillId="2" borderId="15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 wrapText="1"/>
    </xf>
    <xf numFmtId="165" fontId="48" fillId="2" borderId="15" xfId="1" applyNumberFormat="1" applyFont="1" applyFill="1" applyBorder="1" applyAlignment="1">
      <alignment horizontal="left" vertical="center"/>
    </xf>
    <xf numFmtId="0" fontId="7" fillId="2" borderId="0" xfId="0" applyFont="1" applyFill="1" applyBorder="1"/>
    <xf numFmtId="0" fontId="5" fillId="2" borderId="15" xfId="0" applyFont="1" applyFill="1" applyBorder="1"/>
    <xf numFmtId="165" fontId="35" fillId="2" borderId="15" xfId="1" applyNumberFormat="1" applyFont="1" applyFill="1" applyBorder="1"/>
    <xf numFmtId="0" fontId="35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left" vertical="center" wrapText="1"/>
    </xf>
    <xf numFmtId="0" fontId="37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 wrapText="1"/>
    </xf>
    <xf numFmtId="0" fontId="42" fillId="3" borderId="0" xfId="0" applyFont="1" applyFill="1" applyBorder="1" applyAlignment="1">
      <alignment horizontal="left" vertical="center" wrapText="1"/>
    </xf>
    <xf numFmtId="0" fontId="43" fillId="3" borderId="0" xfId="0" applyFont="1" applyFill="1" applyBorder="1"/>
    <xf numFmtId="0" fontId="50" fillId="3" borderId="0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horizontal="left" vertical="center"/>
    </xf>
    <xf numFmtId="0" fontId="51" fillId="3" borderId="0" xfId="0" applyFont="1" applyFill="1" applyBorder="1" applyAlignment="1">
      <alignment horizontal="left" vertical="center" wrapText="1"/>
    </xf>
    <xf numFmtId="0" fontId="49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/>
    <xf numFmtId="0" fontId="51" fillId="3" borderId="0" xfId="0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2" fillId="0" borderId="0" xfId="0" applyFont="1"/>
    <xf numFmtId="165" fontId="52" fillId="0" borderId="15" xfId="1" applyNumberFormat="1" applyFont="1" applyBorder="1"/>
    <xf numFmtId="165" fontId="52" fillId="0" borderId="0" xfId="1" applyNumberFormat="1" applyFont="1"/>
    <xf numFmtId="165" fontId="29" fillId="2" borderId="15" xfId="1" applyNumberFormat="1" applyFont="1" applyFill="1" applyBorder="1"/>
    <xf numFmtId="165" fontId="52" fillId="2" borderId="15" xfId="1" applyNumberFormat="1" applyFont="1" applyFill="1" applyBorder="1"/>
    <xf numFmtId="0" fontId="0" fillId="2" borderId="0" xfId="0" applyFill="1"/>
    <xf numFmtId="0" fontId="53" fillId="0" borderId="0" xfId="0" applyFont="1" applyAlignment="1">
      <alignment horizontal="right"/>
    </xf>
    <xf numFmtId="0" fontId="4" fillId="0" borderId="0" xfId="0" applyFont="1" applyAlignment="1"/>
    <xf numFmtId="0" fontId="35" fillId="0" borderId="19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165" fontId="9" fillId="0" borderId="15" xfId="1" applyNumberFormat="1" applyFont="1" applyBorder="1"/>
    <xf numFmtId="165" fontId="4" fillId="0" borderId="15" xfId="1" applyNumberFormat="1" applyFont="1" applyBorder="1"/>
    <xf numFmtId="165" fontId="8" fillId="0" borderId="15" xfId="1" applyNumberFormat="1" applyFont="1" applyBorder="1"/>
    <xf numFmtId="165" fontId="7" fillId="0" borderId="15" xfId="1" applyNumberFormat="1" applyFont="1" applyBorder="1"/>
    <xf numFmtId="0" fontId="51" fillId="0" borderId="15" xfId="0" applyFont="1" applyFill="1" applyBorder="1" applyAlignment="1">
      <alignment horizontal="left" vertical="center" wrapText="1"/>
    </xf>
    <xf numFmtId="165" fontId="8" fillId="2" borderId="15" xfId="1" applyNumberFormat="1" applyFont="1" applyFill="1" applyBorder="1"/>
    <xf numFmtId="165" fontId="7" fillId="2" borderId="15" xfId="1" applyNumberFormat="1" applyFont="1" applyFill="1" applyBorder="1"/>
    <xf numFmtId="165" fontId="4" fillId="0" borderId="0" xfId="0" applyNumberFormat="1" applyFont="1"/>
    <xf numFmtId="0" fontId="36" fillId="0" borderId="8" xfId="0" applyFont="1" applyBorder="1" applyAlignment="1"/>
    <xf numFmtId="0" fontId="37" fillId="0" borderId="11" xfId="0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left" vertical="center" wrapText="1"/>
    </xf>
    <xf numFmtId="0" fontId="41" fillId="0" borderId="11" xfId="0" applyFont="1" applyFill="1" applyBorder="1" applyAlignment="1">
      <alignment horizontal="left" vertical="center"/>
    </xf>
    <xf numFmtId="0" fontId="51" fillId="0" borderId="11" xfId="0" applyFont="1" applyFill="1" applyBorder="1" applyAlignment="1">
      <alignment horizontal="left" vertical="center" wrapText="1"/>
    </xf>
    <xf numFmtId="0" fontId="49" fillId="2" borderId="11" xfId="0" applyFont="1" applyFill="1" applyBorder="1" applyAlignment="1">
      <alignment horizontal="left" vertical="center"/>
    </xf>
    <xf numFmtId="0" fontId="5" fillId="2" borderId="6" xfId="0" applyFont="1" applyFill="1" applyBorder="1"/>
    <xf numFmtId="0" fontId="35" fillId="0" borderId="25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 wrapText="1"/>
    </xf>
    <xf numFmtId="165" fontId="9" fillId="0" borderId="25" xfId="1" applyNumberFormat="1" applyFont="1" applyBorder="1"/>
    <xf numFmtId="165" fontId="8" fillId="0" borderId="25" xfId="1" applyNumberFormat="1" applyFont="1" applyBorder="1"/>
    <xf numFmtId="0" fontId="5" fillId="2" borderId="24" xfId="0" applyFont="1" applyFill="1" applyBorder="1" applyAlignment="1">
      <alignment horizontal="left" vertical="center" wrapText="1"/>
    </xf>
    <xf numFmtId="0" fontId="54" fillId="2" borderId="26" xfId="0" applyFont="1" applyFill="1" applyBorder="1"/>
    <xf numFmtId="165" fontId="8" fillId="2" borderId="27" xfId="1" applyNumberFormat="1" applyFont="1" applyFill="1" applyBorder="1"/>
    <xf numFmtId="165" fontId="8" fillId="0" borderId="27" xfId="1" applyNumberFormat="1" applyFont="1" applyBorder="1"/>
    <xf numFmtId="165" fontId="7" fillId="2" borderId="27" xfId="1" applyNumberFormat="1" applyFont="1" applyFill="1" applyBorder="1"/>
    <xf numFmtId="165" fontId="8" fillId="0" borderId="28" xfId="1" applyNumberFormat="1" applyFont="1" applyBorder="1"/>
    <xf numFmtId="0" fontId="14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6" fillId="0" borderId="15" xfId="0" applyFont="1" applyFill="1" applyBorder="1" applyAlignment="1">
      <alignment vertical="center"/>
    </xf>
    <xf numFmtId="0" fontId="16" fillId="0" borderId="15" xfId="0" applyNumberFormat="1" applyFont="1" applyFill="1" applyBorder="1" applyAlignment="1">
      <alignment vertical="center"/>
    </xf>
    <xf numFmtId="165" fontId="55" fillId="0" borderId="15" xfId="1" applyNumberFormat="1" applyFont="1" applyBorder="1"/>
    <xf numFmtId="166" fontId="16" fillId="0" borderId="15" xfId="0" applyNumberFormat="1" applyFont="1" applyFill="1" applyBorder="1" applyAlignment="1">
      <alignment vertical="center"/>
    </xf>
    <xf numFmtId="0" fontId="14" fillId="0" borderId="15" xfId="0" applyFont="1" applyFill="1" applyBorder="1" applyAlignment="1">
      <alignment vertical="center" wrapText="1"/>
    </xf>
    <xf numFmtId="166" fontId="14" fillId="0" borderId="15" xfId="0" applyNumberFormat="1" applyFont="1" applyFill="1" applyBorder="1" applyAlignment="1">
      <alignment vertical="center"/>
    </xf>
    <xf numFmtId="165" fontId="56" fillId="0" borderId="15" xfId="1" applyNumberFormat="1" applyFont="1" applyBorder="1"/>
    <xf numFmtId="0" fontId="19" fillId="0" borderId="15" xfId="0" applyFont="1" applyFill="1" applyBorder="1" applyAlignment="1">
      <alignment vertical="center" wrapText="1"/>
    </xf>
    <xf numFmtId="166" fontId="19" fillId="0" borderId="15" xfId="0" applyNumberFormat="1" applyFont="1" applyFill="1" applyBorder="1" applyAlignment="1">
      <alignment vertical="center"/>
    </xf>
    <xf numFmtId="165" fontId="57" fillId="0" borderId="15" xfId="1" applyNumberFormat="1" applyFont="1" applyBorder="1"/>
    <xf numFmtId="0" fontId="16" fillId="3" borderId="15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vertical="center" wrapText="1"/>
    </xf>
    <xf numFmtId="165" fontId="55" fillId="0" borderId="15" xfId="1" applyNumberFormat="1" applyFont="1" applyBorder="1" applyAlignment="1">
      <alignment horizontal="center"/>
    </xf>
    <xf numFmtId="0" fontId="23" fillId="0" borderId="15" xfId="0" applyFont="1" applyFill="1" applyBorder="1" applyAlignment="1">
      <alignment vertical="center"/>
    </xf>
    <xf numFmtId="166" fontId="19" fillId="2" borderId="15" xfId="0" applyNumberFormat="1" applyFont="1" applyFill="1" applyBorder="1" applyAlignment="1">
      <alignment vertical="center"/>
    </xf>
    <xf numFmtId="165" fontId="58" fillId="2" borderId="15" xfId="1" applyNumberFormat="1" applyFont="1" applyFill="1" applyBorder="1"/>
    <xf numFmtId="165" fontId="55" fillId="2" borderId="15" xfId="1" applyNumberFormat="1" applyFont="1" applyFill="1" applyBorder="1"/>
    <xf numFmtId="167" fontId="16" fillId="0" borderId="15" xfId="0" applyNumberFormat="1" applyFont="1" applyFill="1" applyBorder="1" applyAlignment="1">
      <alignment horizontal="left" vertical="center"/>
    </xf>
    <xf numFmtId="166" fontId="28" fillId="2" borderId="15" xfId="0" applyNumberFormat="1" applyFont="1" applyFill="1" applyBorder="1" applyAlignment="1">
      <alignment vertical="center"/>
    </xf>
    <xf numFmtId="165" fontId="56" fillId="2" borderId="15" xfId="1" applyNumberFormat="1" applyFont="1" applyFill="1" applyBorder="1"/>
    <xf numFmtId="165" fontId="57" fillId="2" borderId="15" xfId="1" applyNumberFormat="1" applyFont="1" applyFill="1" applyBorder="1"/>
    <xf numFmtId="0" fontId="23" fillId="0" borderId="15" xfId="0" applyFont="1" applyFill="1" applyBorder="1" applyAlignment="1">
      <alignment horizontal="left" vertical="center"/>
    </xf>
    <xf numFmtId="165" fontId="59" fillId="0" borderId="15" xfId="1" applyNumberFormat="1" applyFont="1" applyFill="1" applyBorder="1" applyAlignment="1">
      <alignment horizontal="right" vertical="center"/>
    </xf>
    <xf numFmtId="165" fontId="59" fillId="0" borderId="15" xfId="1" applyNumberFormat="1" applyFont="1" applyFill="1" applyBorder="1" applyAlignment="1">
      <alignment horizontal="left" vertical="center"/>
    </xf>
    <xf numFmtId="0" fontId="60" fillId="0" borderId="0" xfId="0" applyFont="1" applyFill="1" applyBorder="1" applyAlignment="1">
      <alignment horizontal="left" vertical="center"/>
    </xf>
    <xf numFmtId="0" fontId="0" fillId="0" borderId="0" xfId="0" applyBorder="1"/>
    <xf numFmtId="0" fontId="30" fillId="0" borderId="15" xfId="0" applyFont="1" applyFill="1" applyBorder="1" applyAlignment="1">
      <alignment horizontal="left" vertical="center"/>
    </xf>
    <xf numFmtId="165" fontId="61" fillId="0" borderId="15" xfId="1" applyNumberFormat="1" applyFont="1" applyFill="1" applyBorder="1" applyAlignment="1">
      <alignment horizontal="right" vertical="center"/>
    </xf>
    <xf numFmtId="165" fontId="61" fillId="0" borderId="15" xfId="1" applyNumberFormat="1" applyFont="1" applyFill="1" applyBorder="1" applyAlignment="1">
      <alignment horizontal="left" vertical="center"/>
    </xf>
    <xf numFmtId="0" fontId="62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24" fillId="0" borderId="15" xfId="0" applyFont="1" applyFill="1" applyBorder="1" applyAlignment="1">
      <alignment horizontal="left" vertical="center"/>
    </xf>
    <xf numFmtId="165" fontId="61" fillId="2" borderId="15" xfId="1" applyNumberFormat="1" applyFont="1" applyFill="1" applyBorder="1" applyAlignment="1">
      <alignment horizontal="right" vertical="center"/>
    </xf>
    <xf numFmtId="165" fontId="61" fillId="2" borderId="15" xfId="1" applyNumberFormat="1" applyFont="1" applyFill="1" applyBorder="1" applyAlignment="1">
      <alignment horizontal="left" vertical="center"/>
    </xf>
    <xf numFmtId="0" fontId="62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32" fillId="0" borderId="0" xfId="0" applyFont="1" applyAlignment="1">
      <alignment horizontal="center"/>
    </xf>
    <xf numFmtId="0" fontId="37" fillId="0" borderId="15" xfId="0" applyNumberFormat="1" applyFont="1" applyFill="1" applyBorder="1" applyAlignment="1">
      <alignment horizontal="center" vertical="center"/>
    </xf>
    <xf numFmtId="3" fontId="4" fillId="0" borderId="15" xfId="0" applyNumberFormat="1" applyFont="1" applyBorder="1"/>
    <xf numFmtId="166" fontId="37" fillId="0" borderId="15" xfId="0" applyNumberFormat="1" applyFont="1" applyFill="1" applyBorder="1" applyAlignment="1">
      <alignment horizontal="center" vertical="center"/>
    </xf>
    <xf numFmtId="166" fontId="35" fillId="0" borderId="15" xfId="0" applyNumberFormat="1" applyFont="1" applyFill="1" applyBorder="1" applyAlignment="1">
      <alignment horizontal="center" vertical="center"/>
    </xf>
    <xf numFmtId="3" fontId="7" fillId="0" borderId="15" xfId="0" applyNumberFormat="1" applyFont="1" applyBorder="1"/>
    <xf numFmtId="166" fontId="8" fillId="0" borderId="15" xfId="0" applyNumberFormat="1" applyFont="1" applyFill="1" applyBorder="1" applyAlignment="1">
      <alignment horizontal="center" vertical="center"/>
    </xf>
    <xf numFmtId="166" fontId="8" fillId="2" borderId="15" xfId="0" applyNumberFormat="1" applyFont="1" applyFill="1" applyBorder="1" applyAlignment="1">
      <alignment horizontal="center" vertical="center"/>
    </xf>
    <xf numFmtId="3" fontId="7" fillId="2" borderId="15" xfId="0" applyNumberFormat="1" applyFont="1" applyFill="1" applyBorder="1"/>
    <xf numFmtId="0" fontId="4" fillId="2" borderId="0" xfId="0" applyFont="1" applyFill="1" applyBorder="1"/>
    <xf numFmtId="165" fontId="38" fillId="2" borderId="15" xfId="1" applyNumberFormat="1" applyFont="1" applyFill="1" applyBorder="1"/>
    <xf numFmtId="166" fontId="5" fillId="2" borderId="15" xfId="0" applyNumberFormat="1" applyFont="1" applyFill="1" applyBorder="1" applyAlignment="1">
      <alignment horizontal="center" vertical="center"/>
    </xf>
    <xf numFmtId="0" fontId="54" fillId="2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/>
    </xf>
    <xf numFmtId="3" fontId="9" fillId="3" borderId="0" xfId="0" applyNumberFormat="1" applyFont="1" applyFill="1" applyBorder="1"/>
    <xf numFmtId="0" fontId="8" fillId="3" borderId="0" xfId="0" applyFont="1" applyFill="1" applyBorder="1" applyAlignment="1">
      <alignment horizontal="center" vertical="center"/>
    </xf>
    <xf numFmtId="3" fontId="8" fillId="3" borderId="0" xfId="0" applyNumberFormat="1" applyFont="1" applyFill="1" applyBorder="1"/>
    <xf numFmtId="3" fontId="7" fillId="0" borderId="0" xfId="0" applyNumberFormat="1" applyFont="1" applyBorder="1"/>
    <xf numFmtId="0" fontId="50" fillId="3" borderId="0" xfId="0" applyFont="1" applyFill="1" applyBorder="1" applyAlignment="1">
      <alignment horizontal="center" vertical="center"/>
    </xf>
    <xf numFmtId="3" fontId="50" fillId="3" borderId="0" xfId="0" applyNumberFormat="1" applyFont="1" applyFill="1" applyBorder="1"/>
    <xf numFmtId="3" fontId="63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3" fillId="0" borderId="0" xfId="0" applyFont="1" applyAlignment="1"/>
    <xf numFmtId="0" fontId="30" fillId="0" borderId="15" xfId="2" applyFont="1" applyFill="1" applyBorder="1" applyAlignment="1">
      <alignment horizontal="center" vertical="center" wrapText="1"/>
    </xf>
    <xf numFmtId="0" fontId="23" fillId="0" borderId="15" xfId="2" applyFont="1" applyFill="1" applyBorder="1" applyAlignment="1">
      <alignment horizontal="center" vertical="center" wrapText="1"/>
    </xf>
    <xf numFmtId="0" fontId="23" fillId="0" borderId="15" xfId="2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0" fillId="0" borderId="15" xfId="2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65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36" fillId="0" borderId="15" xfId="0" applyNumberFormat="1" applyFont="1" applyBorder="1" applyAlignment="1">
      <alignment horizontal="center" vertical="center" wrapText="1"/>
    </xf>
    <xf numFmtId="3" fontId="36" fillId="0" borderId="15" xfId="0" applyNumberFormat="1" applyFont="1" applyBorder="1" applyAlignment="1">
      <alignment horizontal="center" vertical="center"/>
    </xf>
    <xf numFmtId="165" fontId="9" fillId="0" borderId="15" xfId="1" applyNumberFormat="1" applyFont="1" applyBorder="1" applyAlignment="1">
      <alignment vertical="center" wrapText="1"/>
    </xf>
    <xf numFmtId="165" fontId="37" fillId="0" borderId="15" xfId="1" applyNumberFormat="1" applyFont="1" applyBorder="1" applyAlignment="1">
      <alignment horizontal="center" wrapText="1"/>
    </xf>
    <xf numFmtId="165" fontId="9" fillId="0" borderId="15" xfId="0" applyNumberFormat="1" applyFont="1" applyBorder="1" applyAlignment="1">
      <alignment wrapText="1"/>
    </xf>
    <xf numFmtId="0" fontId="4" fillId="0" borderId="15" xfId="0" applyFont="1" applyBorder="1"/>
    <xf numFmtId="0" fontId="35" fillId="0" borderId="15" xfId="0" applyFont="1" applyFill="1" applyBorder="1" applyAlignment="1">
      <alignment horizontal="left" vertical="center"/>
    </xf>
    <xf numFmtId="165" fontId="8" fillId="0" borderId="15" xfId="0" applyNumberFormat="1" applyFont="1" applyBorder="1" applyAlignment="1">
      <alignment wrapText="1"/>
    </xf>
    <xf numFmtId="0" fontId="66" fillId="2" borderId="15" xfId="0" applyFont="1" applyFill="1" applyBorder="1" applyAlignment="1">
      <alignment horizontal="left" vertical="center" wrapText="1"/>
    </xf>
    <xf numFmtId="165" fontId="63" fillId="2" borderId="15" xfId="1" applyNumberFormat="1" applyFont="1" applyFill="1" applyBorder="1"/>
    <xf numFmtId="165" fontId="8" fillId="2" borderId="15" xfId="0" applyNumberFormat="1" applyFont="1" applyFill="1" applyBorder="1" applyAlignment="1">
      <alignment wrapText="1"/>
    </xf>
    <xf numFmtId="0" fontId="4" fillId="2" borderId="15" xfId="0" applyFont="1" applyFill="1" applyBorder="1"/>
    <xf numFmtId="0" fontId="67" fillId="0" borderId="15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44" fillId="2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8" fillId="0" borderId="0" xfId="0" applyFont="1" applyAlignment="1">
      <alignment horizontal="right"/>
    </xf>
    <xf numFmtId="0" fontId="53" fillId="0" borderId="0" xfId="0" applyFont="1" applyAlignment="1">
      <alignment horizontal="right" wrapText="1"/>
    </xf>
    <xf numFmtId="3" fontId="7" fillId="0" borderId="15" xfId="0" applyNumberFormat="1" applyFont="1" applyBorder="1" applyAlignment="1"/>
    <xf numFmtId="0" fontId="68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Border="1" applyAlignment="1"/>
    <xf numFmtId="0" fontId="0" fillId="0" borderId="0" xfId="0" applyBorder="1" applyAlignment="1"/>
    <xf numFmtId="3" fontId="0" fillId="0" borderId="0" xfId="0" applyNumberFormat="1"/>
    <xf numFmtId="0" fontId="19" fillId="0" borderId="15" xfId="0" applyFont="1" applyBorder="1" applyAlignment="1">
      <alignment vertical="center"/>
    </xf>
    <xf numFmtId="3" fontId="2" fillId="0" borderId="15" xfId="0" applyNumberFormat="1" applyFont="1" applyBorder="1" applyAlignment="1">
      <alignment horizontal="center" vertical="center" wrapText="1"/>
    </xf>
    <xf numFmtId="165" fontId="1" fillId="0" borderId="15" xfId="1" applyNumberFormat="1" applyFont="1" applyBorder="1"/>
    <xf numFmtId="3" fontId="0" fillId="0" borderId="15" xfId="0" applyNumberFormat="1" applyBorder="1"/>
    <xf numFmtId="0" fontId="30" fillId="0" borderId="15" xfId="0" applyFont="1" applyFill="1" applyBorder="1" applyAlignment="1">
      <alignment vertical="center" wrapText="1"/>
    </xf>
    <xf numFmtId="165" fontId="2" fillId="0" borderId="15" xfId="1" applyNumberFormat="1" applyFont="1" applyBorder="1"/>
    <xf numFmtId="3" fontId="2" fillId="0" borderId="15" xfId="0" applyNumberFormat="1" applyFont="1" applyBorder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69" fillId="0" borderId="0" xfId="0" applyFont="1"/>
    <xf numFmtId="3" fontId="69" fillId="0" borderId="0" xfId="0" applyNumberFormat="1" applyFont="1"/>
    <xf numFmtId="165" fontId="71" fillId="0" borderId="0" xfId="1" applyNumberFormat="1" applyFont="1"/>
    <xf numFmtId="3" fontId="69" fillId="2" borderId="0" xfId="0" applyNumberFormat="1" applyFont="1" applyFill="1"/>
    <xf numFmtId="0" fontId="69" fillId="2" borderId="0" xfId="0" applyFont="1" applyFill="1"/>
    <xf numFmtId="3" fontId="70" fillId="2" borderId="0" xfId="0" applyNumberFormat="1" applyFont="1" applyFill="1"/>
    <xf numFmtId="0" fontId="70" fillId="2" borderId="0" xfId="0" applyFont="1" applyFill="1"/>
    <xf numFmtId="165" fontId="2" fillId="2" borderId="15" xfId="1" applyNumberFormat="1" applyFont="1" applyFill="1" applyBorder="1"/>
    <xf numFmtId="0" fontId="75" fillId="0" borderId="0" xfId="0" applyFont="1"/>
    <xf numFmtId="0" fontId="76" fillId="0" borderId="15" xfId="0" applyFont="1" applyFill="1" applyBorder="1" applyAlignment="1">
      <alignment horizontal="center" vertical="center"/>
    </xf>
    <xf numFmtId="0" fontId="76" fillId="0" borderId="15" xfId="0" applyFont="1" applyFill="1" applyBorder="1" applyAlignment="1">
      <alignment horizontal="center" vertical="center" wrapText="1"/>
    </xf>
    <xf numFmtId="168" fontId="71" fillId="0" borderId="15" xfId="0" applyNumberFormat="1" applyFont="1" applyBorder="1" applyAlignment="1">
      <alignment horizontal="center"/>
    </xf>
    <xf numFmtId="168" fontId="76" fillId="0" borderId="15" xfId="0" applyNumberFormat="1" applyFont="1" applyBorder="1" applyAlignment="1">
      <alignment horizontal="center"/>
    </xf>
    <xf numFmtId="0" fontId="71" fillId="0" borderId="15" xfId="0" applyFont="1" applyFill="1" applyBorder="1" applyAlignment="1">
      <alignment vertical="center"/>
    </xf>
    <xf numFmtId="0" fontId="71" fillId="0" borderId="15" xfId="0" applyNumberFormat="1" applyFont="1" applyFill="1" applyBorder="1" applyAlignment="1">
      <alignment vertical="center"/>
    </xf>
    <xf numFmtId="165" fontId="71" fillId="0" borderId="15" xfId="1" applyNumberFormat="1" applyFont="1" applyBorder="1"/>
    <xf numFmtId="0" fontId="71" fillId="0" borderId="15" xfId="0" applyFont="1" applyFill="1" applyBorder="1" applyAlignment="1">
      <alignment vertical="center" wrapText="1"/>
    </xf>
    <xf numFmtId="166" fontId="71" fillId="0" borderId="15" xfId="0" applyNumberFormat="1" applyFont="1" applyFill="1" applyBorder="1" applyAlignment="1">
      <alignment vertical="center"/>
    </xf>
    <xf numFmtId="0" fontId="71" fillId="0" borderId="15" xfId="0" applyFont="1" applyFill="1" applyBorder="1" applyAlignment="1">
      <alignment horizontal="left" vertical="center" wrapText="1"/>
    </xf>
    <xf numFmtId="0" fontId="76" fillId="0" borderId="15" xfId="0" applyFont="1" applyFill="1" applyBorder="1" applyAlignment="1">
      <alignment vertical="center" wrapText="1"/>
    </xf>
    <xf numFmtId="166" fontId="76" fillId="0" borderId="15" xfId="0" applyNumberFormat="1" applyFont="1" applyFill="1" applyBorder="1" applyAlignment="1">
      <alignment vertical="center"/>
    </xf>
    <xf numFmtId="165" fontId="76" fillId="0" borderId="15" xfId="1" applyNumberFormat="1" applyFont="1" applyBorder="1"/>
    <xf numFmtId="165" fontId="77" fillId="0" borderId="15" xfId="1" applyNumberFormat="1" applyFont="1" applyBorder="1"/>
    <xf numFmtId="0" fontId="71" fillId="0" borderId="15" xfId="0" applyFont="1" applyFill="1" applyBorder="1" applyAlignment="1">
      <alignment horizontal="left" vertical="center"/>
    </xf>
    <xf numFmtId="0" fontId="76" fillId="0" borderId="15" xfId="0" applyFont="1" applyFill="1" applyBorder="1" applyAlignment="1">
      <alignment horizontal="left" vertical="center" wrapText="1"/>
    </xf>
    <xf numFmtId="0" fontId="76" fillId="2" borderId="15" xfId="0" applyFont="1" applyFill="1" applyBorder="1" applyAlignment="1">
      <alignment vertical="center" wrapText="1"/>
    </xf>
    <xf numFmtId="166" fontId="76" fillId="2" borderId="15" xfId="0" applyNumberFormat="1" applyFont="1" applyFill="1" applyBorder="1" applyAlignment="1">
      <alignment vertical="center"/>
    </xf>
    <xf numFmtId="165" fontId="76" fillId="2" borderId="15" xfId="1" applyNumberFormat="1" applyFont="1" applyFill="1" applyBorder="1"/>
    <xf numFmtId="0" fontId="76" fillId="2" borderId="15" xfId="0" applyFont="1" applyFill="1" applyBorder="1" applyAlignment="1">
      <alignment horizontal="left" vertical="center" wrapText="1"/>
    </xf>
    <xf numFmtId="0" fontId="71" fillId="3" borderId="15" xfId="0" applyFont="1" applyFill="1" applyBorder="1" applyAlignment="1">
      <alignment horizontal="left" vertical="center" wrapText="1"/>
    </xf>
    <xf numFmtId="165" fontId="71" fillId="2" borderId="15" xfId="1" applyNumberFormat="1" applyFont="1" applyFill="1" applyBorder="1"/>
    <xf numFmtId="0" fontId="71" fillId="2" borderId="15" xfId="0" applyFont="1" applyFill="1" applyBorder="1" applyAlignment="1">
      <alignment vertical="center" wrapText="1"/>
    </xf>
    <xf numFmtId="166" fontId="71" fillId="2" borderId="15" xfId="0" applyNumberFormat="1" applyFont="1" applyFill="1" applyBorder="1" applyAlignment="1">
      <alignment vertical="center"/>
    </xf>
    <xf numFmtId="0" fontId="78" fillId="2" borderId="15" xfId="0" applyFont="1" applyFill="1" applyBorder="1"/>
    <xf numFmtId="166" fontId="78" fillId="2" borderId="15" xfId="0" applyNumberFormat="1" applyFont="1" applyFill="1" applyBorder="1" applyAlignment="1">
      <alignment vertical="center"/>
    </xf>
    <xf numFmtId="165" fontId="78" fillId="2" borderId="15" xfId="1" applyNumberFormat="1" applyFont="1" applyFill="1" applyBorder="1"/>
    <xf numFmtId="167" fontId="71" fillId="0" borderId="15" xfId="0" applyNumberFormat="1" applyFont="1" applyFill="1" applyBorder="1" applyAlignment="1">
      <alignment horizontal="left" vertical="center"/>
    </xf>
    <xf numFmtId="0" fontId="76" fillId="2" borderId="15" xfId="0" applyFont="1" applyFill="1" applyBorder="1" applyAlignment="1">
      <alignment horizontal="left" vertical="center"/>
    </xf>
    <xf numFmtId="165" fontId="77" fillId="2" borderId="15" xfId="1" applyNumberFormat="1" applyFont="1" applyFill="1" applyBorder="1"/>
    <xf numFmtId="0" fontId="76" fillId="0" borderId="15" xfId="0" applyFont="1" applyFill="1" applyBorder="1" applyAlignment="1">
      <alignment horizontal="left" vertical="center"/>
    </xf>
    <xf numFmtId="0" fontId="71" fillId="2" borderId="15" xfId="0" applyFont="1" applyFill="1" applyBorder="1"/>
    <xf numFmtId="0" fontId="71" fillId="2" borderId="0" xfId="0" applyFont="1" applyFill="1" applyBorder="1"/>
    <xf numFmtId="165" fontId="77" fillId="2" borderId="0" xfId="1" applyNumberFormat="1" applyFont="1" applyFill="1" applyBorder="1"/>
    <xf numFmtId="165" fontId="76" fillId="2" borderId="0" xfId="1" applyNumberFormat="1" applyFont="1" applyFill="1" applyBorder="1"/>
    <xf numFmtId="0" fontId="71" fillId="2" borderId="15" xfId="0" applyFont="1" applyFill="1" applyBorder="1" applyAlignment="1">
      <alignment horizontal="left" vertical="center" wrapText="1"/>
    </xf>
    <xf numFmtId="0" fontId="71" fillId="2" borderId="15" xfId="0" applyFont="1" applyFill="1" applyBorder="1" applyAlignment="1">
      <alignment horizontal="left" vertical="center"/>
    </xf>
    <xf numFmtId="0" fontId="76" fillId="2" borderId="15" xfId="0" applyFont="1" applyFill="1" applyBorder="1"/>
    <xf numFmtId="168" fontId="12" fillId="0" borderId="15" xfId="0" applyNumberFormat="1" applyFont="1" applyBorder="1" applyAlignment="1">
      <alignment horizontal="center"/>
    </xf>
    <xf numFmtId="168" fontId="19" fillId="0" borderId="15" xfId="0" applyNumberFormat="1" applyFont="1" applyBorder="1" applyAlignment="1">
      <alignment horizontal="center"/>
    </xf>
    <xf numFmtId="165" fontId="80" fillId="0" borderId="15" xfId="1" applyNumberFormat="1" applyFont="1" applyBorder="1"/>
    <xf numFmtId="165" fontId="81" fillId="0" borderId="15" xfId="1" applyNumberFormat="1" applyFont="1" applyBorder="1"/>
    <xf numFmtId="165" fontId="82" fillId="0" borderId="15" xfId="1" applyNumberFormat="1" applyFont="1" applyBorder="1"/>
    <xf numFmtId="165" fontId="81" fillId="2" borderId="15" xfId="1" applyNumberFormat="1" applyFont="1" applyFill="1" applyBorder="1"/>
    <xf numFmtId="0" fontId="23" fillId="3" borderId="15" xfId="0" applyFont="1" applyFill="1" applyBorder="1" applyAlignment="1">
      <alignment horizontal="left" vertical="center" wrapText="1"/>
    </xf>
    <xf numFmtId="165" fontId="84" fillId="0" borderId="0" xfId="1" applyNumberFormat="1" applyFont="1"/>
    <xf numFmtId="0" fontId="19" fillId="2" borderId="15" xfId="0" applyFont="1" applyFill="1" applyBorder="1" applyAlignment="1">
      <alignment vertical="center" wrapText="1"/>
    </xf>
    <xf numFmtId="165" fontId="80" fillId="2" borderId="15" xfId="1" applyNumberFormat="1" applyFont="1" applyFill="1" applyBorder="1"/>
    <xf numFmtId="0" fontId="19" fillId="2" borderId="15" xfId="0" applyFont="1" applyFill="1" applyBorder="1" applyAlignment="1">
      <alignment horizontal="left" vertical="center" wrapText="1"/>
    </xf>
    <xf numFmtId="0" fontId="24" fillId="2" borderId="15" xfId="0" applyFont="1" applyFill="1" applyBorder="1" applyAlignment="1">
      <alignment horizontal="left" vertical="center" wrapText="1"/>
    </xf>
    <xf numFmtId="165" fontId="83" fillId="2" borderId="15" xfId="1" applyNumberFormat="1" applyFont="1" applyFill="1" applyBorder="1"/>
    <xf numFmtId="0" fontId="23" fillId="2" borderId="15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left" vertical="center" wrapText="1"/>
    </xf>
    <xf numFmtId="0" fontId="76" fillId="2" borderId="0" xfId="0" applyFont="1" applyFill="1" applyBorder="1"/>
    <xf numFmtId="3" fontId="69" fillId="2" borderId="0" xfId="0" applyNumberFormat="1" applyFont="1" applyFill="1" applyBorder="1"/>
    <xf numFmtId="0" fontId="69" fillId="2" borderId="0" xfId="0" applyFont="1" applyFill="1" applyBorder="1"/>
    <xf numFmtId="0" fontId="14" fillId="0" borderId="17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168" fontId="12" fillId="0" borderId="17" xfId="0" applyNumberFormat="1" applyFont="1" applyBorder="1" applyAlignment="1">
      <alignment horizontal="center"/>
    </xf>
    <xf numFmtId="165" fontId="80" fillId="0" borderId="17" xfId="1" applyNumberFormat="1" applyFont="1" applyBorder="1"/>
    <xf numFmtId="0" fontId="28" fillId="2" borderId="0" xfId="0" applyFont="1" applyFill="1" applyBorder="1"/>
    <xf numFmtId="0" fontId="31" fillId="2" borderId="0" xfId="0" applyFont="1" applyFill="1" applyBorder="1"/>
    <xf numFmtId="165" fontId="83" fillId="2" borderId="0" xfId="1" applyNumberFormat="1" applyFont="1" applyFill="1" applyBorder="1"/>
    <xf numFmtId="165" fontId="80" fillId="0" borderId="0" xfId="1" applyNumberFormat="1" applyFont="1" applyBorder="1"/>
    <xf numFmtId="0" fontId="3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5" xfId="0" applyBorder="1" applyAlignment="1"/>
    <xf numFmtId="3" fontId="8" fillId="0" borderId="2" xfId="0" applyNumberFormat="1" applyFont="1" applyBorder="1" applyAlignment="1">
      <alignment horizontal="center" vertical="center"/>
    </xf>
    <xf numFmtId="0" fontId="0" fillId="0" borderId="6" xfId="0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5" xfId="0" applyFont="1" applyFill="1" applyBorder="1" applyAlignment="1">
      <alignment horizontal="center" vertical="center"/>
    </xf>
    <xf numFmtId="0" fontId="0" fillId="0" borderId="15" xfId="0" applyBorder="1" applyAlignment="1"/>
    <xf numFmtId="0" fontId="14" fillId="0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2" fillId="0" borderId="15" xfId="0" applyFont="1" applyBorder="1" applyAlignment="1">
      <alignment horizontal="center"/>
    </xf>
    <xf numFmtId="0" fontId="35" fillId="0" borderId="16" xfId="0" applyFont="1" applyFill="1" applyBorder="1" applyAlignment="1">
      <alignment horizontal="center" vertical="center"/>
    </xf>
    <xf numFmtId="0" fontId="0" fillId="0" borderId="17" xfId="0" applyBorder="1" applyAlignment="1"/>
    <xf numFmtId="0" fontId="35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7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3" fillId="0" borderId="0" xfId="0" applyFont="1" applyAlignment="1">
      <alignment horizontal="right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5" fillId="0" borderId="2" xfId="0" applyFont="1" applyFill="1" applyBorder="1" applyAlignment="1">
      <alignment horizontal="center" vertical="center"/>
    </xf>
    <xf numFmtId="0" fontId="4" fillId="0" borderId="11" xfId="0" applyFont="1" applyBorder="1" applyAlignment="1"/>
    <xf numFmtId="0" fontId="35" fillId="0" borderId="21" xfId="0" applyFont="1" applyFill="1" applyBorder="1" applyAlignment="1">
      <alignment horizontal="center" vertical="center" wrapText="1"/>
    </xf>
    <xf numFmtId="0" fontId="0" fillId="0" borderId="24" xfId="0" applyBorder="1" applyAlignment="1"/>
    <xf numFmtId="0" fontId="7" fillId="0" borderId="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0" borderId="20" xfId="0" applyFont="1" applyBorder="1" applyAlignment="1"/>
    <xf numFmtId="0" fontId="60" fillId="0" borderId="29" xfId="0" applyFont="1" applyFill="1" applyBorder="1" applyAlignment="1">
      <alignment horizontal="left" vertical="center" wrapText="1"/>
    </xf>
    <xf numFmtId="0" fontId="60" fillId="0" borderId="0" xfId="0" applyFont="1" applyBorder="1" applyAlignment="1">
      <alignment horizontal="left" vertical="center" wrapText="1"/>
    </xf>
    <xf numFmtId="0" fontId="60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8" fillId="0" borderId="0" xfId="0" applyFont="1" applyAlignment="1">
      <alignment horizontal="right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3" fontId="7" fillId="0" borderId="15" xfId="0" applyNumberFormat="1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2" fillId="0" borderId="0" xfId="0" applyFont="1" applyAlignment="1">
      <alignment horizontal="right" wrapText="1"/>
    </xf>
    <xf numFmtId="0" fontId="73" fillId="0" borderId="0" xfId="0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  <xf numFmtId="0" fontId="69" fillId="0" borderId="0" xfId="0" applyFont="1" applyAlignment="1">
      <alignment horizontal="center"/>
    </xf>
    <xf numFmtId="0" fontId="79" fillId="0" borderId="0" xfId="0" applyFont="1" applyAlignment="1">
      <alignment horizontal="right" wrapText="1"/>
    </xf>
  </cellXfs>
  <cellStyles count="3">
    <cellStyle name="Ezres" xfId="1" builtinId="3"/>
    <cellStyle name="Normál" xfId="0" builtinId="0"/>
    <cellStyle name="Normal_KTRSZJ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workbookViewId="0">
      <selection activeCell="I32" sqref="I32"/>
    </sheetView>
  </sheetViews>
  <sheetFormatPr defaultRowHeight="15"/>
  <cols>
    <col min="1" max="1" width="54.7109375" style="1" customWidth="1"/>
    <col min="2" max="2" width="17.85546875" style="2" customWidth="1"/>
    <col min="3" max="3" width="14.7109375" style="3" customWidth="1"/>
    <col min="4" max="246" width="9.140625" style="1"/>
    <col min="247" max="247" width="75" style="1" customWidth="1"/>
    <col min="248" max="248" width="11.28515625" style="1" bestFit="1" customWidth="1"/>
    <col min="249" max="502" width="9.140625" style="1"/>
    <col min="503" max="503" width="75" style="1" customWidth="1"/>
    <col min="504" max="504" width="11.28515625" style="1" bestFit="1" customWidth="1"/>
    <col min="505" max="758" width="9.140625" style="1"/>
    <col min="759" max="759" width="75" style="1" customWidth="1"/>
    <col min="760" max="760" width="11.28515625" style="1" bestFit="1" customWidth="1"/>
    <col min="761" max="1014" width="9.140625" style="1"/>
    <col min="1015" max="1015" width="75" style="1" customWidth="1"/>
    <col min="1016" max="1016" width="11.28515625" style="1" bestFit="1" customWidth="1"/>
    <col min="1017" max="1270" width="9.140625" style="1"/>
    <col min="1271" max="1271" width="75" style="1" customWidth="1"/>
    <col min="1272" max="1272" width="11.28515625" style="1" bestFit="1" customWidth="1"/>
    <col min="1273" max="1526" width="9.140625" style="1"/>
    <col min="1527" max="1527" width="75" style="1" customWidth="1"/>
    <col min="1528" max="1528" width="11.28515625" style="1" bestFit="1" customWidth="1"/>
    <col min="1529" max="1782" width="9.140625" style="1"/>
    <col min="1783" max="1783" width="75" style="1" customWidth="1"/>
    <col min="1784" max="1784" width="11.28515625" style="1" bestFit="1" customWidth="1"/>
    <col min="1785" max="2038" width="9.140625" style="1"/>
    <col min="2039" max="2039" width="75" style="1" customWidth="1"/>
    <col min="2040" max="2040" width="11.28515625" style="1" bestFit="1" customWidth="1"/>
    <col min="2041" max="2294" width="9.140625" style="1"/>
    <col min="2295" max="2295" width="75" style="1" customWidth="1"/>
    <col min="2296" max="2296" width="11.28515625" style="1" bestFit="1" customWidth="1"/>
    <col min="2297" max="2550" width="9.140625" style="1"/>
    <col min="2551" max="2551" width="75" style="1" customWidth="1"/>
    <col min="2552" max="2552" width="11.28515625" style="1" bestFit="1" customWidth="1"/>
    <col min="2553" max="2806" width="9.140625" style="1"/>
    <col min="2807" max="2807" width="75" style="1" customWidth="1"/>
    <col min="2808" max="2808" width="11.28515625" style="1" bestFit="1" customWidth="1"/>
    <col min="2809" max="3062" width="9.140625" style="1"/>
    <col min="3063" max="3063" width="75" style="1" customWidth="1"/>
    <col min="3064" max="3064" width="11.28515625" style="1" bestFit="1" customWidth="1"/>
    <col min="3065" max="3318" width="9.140625" style="1"/>
    <col min="3319" max="3319" width="75" style="1" customWidth="1"/>
    <col min="3320" max="3320" width="11.28515625" style="1" bestFit="1" customWidth="1"/>
    <col min="3321" max="3574" width="9.140625" style="1"/>
    <col min="3575" max="3575" width="75" style="1" customWidth="1"/>
    <col min="3576" max="3576" width="11.28515625" style="1" bestFit="1" customWidth="1"/>
    <col min="3577" max="3830" width="9.140625" style="1"/>
    <col min="3831" max="3831" width="75" style="1" customWidth="1"/>
    <col min="3832" max="3832" width="11.28515625" style="1" bestFit="1" customWidth="1"/>
    <col min="3833" max="4086" width="9.140625" style="1"/>
    <col min="4087" max="4087" width="75" style="1" customWidth="1"/>
    <col min="4088" max="4088" width="11.28515625" style="1" bestFit="1" customWidth="1"/>
    <col min="4089" max="4342" width="9.140625" style="1"/>
    <col min="4343" max="4343" width="75" style="1" customWidth="1"/>
    <col min="4344" max="4344" width="11.28515625" style="1" bestFit="1" customWidth="1"/>
    <col min="4345" max="4598" width="9.140625" style="1"/>
    <col min="4599" max="4599" width="75" style="1" customWidth="1"/>
    <col min="4600" max="4600" width="11.28515625" style="1" bestFit="1" customWidth="1"/>
    <col min="4601" max="4854" width="9.140625" style="1"/>
    <col min="4855" max="4855" width="75" style="1" customWidth="1"/>
    <col min="4856" max="4856" width="11.28515625" style="1" bestFit="1" customWidth="1"/>
    <col min="4857" max="5110" width="9.140625" style="1"/>
    <col min="5111" max="5111" width="75" style="1" customWidth="1"/>
    <col min="5112" max="5112" width="11.28515625" style="1" bestFit="1" customWidth="1"/>
    <col min="5113" max="5366" width="9.140625" style="1"/>
    <col min="5367" max="5367" width="75" style="1" customWidth="1"/>
    <col min="5368" max="5368" width="11.28515625" style="1" bestFit="1" customWidth="1"/>
    <col min="5369" max="5622" width="9.140625" style="1"/>
    <col min="5623" max="5623" width="75" style="1" customWidth="1"/>
    <col min="5624" max="5624" width="11.28515625" style="1" bestFit="1" customWidth="1"/>
    <col min="5625" max="5878" width="9.140625" style="1"/>
    <col min="5879" max="5879" width="75" style="1" customWidth="1"/>
    <col min="5880" max="5880" width="11.28515625" style="1" bestFit="1" customWidth="1"/>
    <col min="5881" max="6134" width="9.140625" style="1"/>
    <col min="6135" max="6135" width="75" style="1" customWidth="1"/>
    <col min="6136" max="6136" width="11.28515625" style="1" bestFit="1" customWidth="1"/>
    <col min="6137" max="6390" width="9.140625" style="1"/>
    <col min="6391" max="6391" width="75" style="1" customWidth="1"/>
    <col min="6392" max="6392" width="11.28515625" style="1" bestFit="1" customWidth="1"/>
    <col min="6393" max="6646" width="9.140625" style="1"/>
    <col min="6647" max="6647" width="75" style="1" customWidth="1"/>
    <col min="6648" max="6648" width="11.28515625" style="1" bestFit="1" customWidth="1"/>
    <col min="6649" max="6902" width="9.140625" style="1"/>
    <col min="6903" max="6903" width="75" style="1" customWidth="1"/>
    <col min="6904" max="6904" width="11.28515625" style="1" bestFit="1" customWidth="1"/>
    <col min="6905" max="7158" width="9.140625" style="1"/>
    <col min="7159" max="7159" width="75" style="1" customWidth="1"/>
    <col min="7160" max="7160" width="11.28515625" style="1" bestFit="1" customWidth="1"/>
    <col min="7161" max="7414" width="9.140625" style="1"/>
    <col min="7415" max="7415" width="75" style="1" customWidth="1"/>
    <col min="7416" max="7416" width="11.28515625" style="1" bestFit="1" customWidth="1"/>
    <col min="7417" max="7670" width="9.140625" style="1"/>
    <col min="7671" max="7671" width="75" style="1" customWidth="1"/>
    <col min="7672" max="7672" width="11.28515625" style="1" bestFit="1" customWidth="1"/>
    <col min="7673" max="7926" width="9.140625" style="1"/>
    <col min="7927" max="7927" width="75" style="1" customWidth="1"/>
    <col min="7928" max="7928" width="11.28515625" style="1" bestFit="1" customWidth="1"/>
    <col min="7929" max="8182" width="9.140625" style="1"/>
    <col min="8183" max="8183" width="75" style="1" customWidth="1"/>
    <col min="8184" max="8184" width="11.28515625" style="1" bestFit="1" customWidth="1"/>
    <col min="8185" max="8438" width="9.140625" style="1"/>
    <col min="8439" max="8439" width="75" style="1" customWidth="1"/>
    <col min="8440" max="8440" width="11.28515625" style="1" bestFit="1" customWidth="1"/>
    <col min="8441" max="8694" width="9.140625" style="1"/>
    <col min="8695" max="8695" width="75" style="1" customWidth="1"/>
    <col min="8696" max="8696" width="11.28515625" style="1" bestFit="1" customWidth="1"/>
    <col min="8697" max="8950" width="9.140625" style="1"/>
    <col min="8951" max="8951" width="75" style="1" customWidth="1"/>
    <col min="8952" max="8952" width="11.28515625" style="1" bestFit="1" customWidth="1"/>
    <col min="8953" max="9206" width="9.140625" style="1"/>
    <col min="9207" max="9207" width="75" style="1" customWidth="1"/>
    <col min="9208" max="9208" width="11.28515625" style="1" bestFit="1" customWidth="1"/>
    <col min="9209" max="9462" width="9.140625" style="1"/>
    <col min="9463" max="9463" width="75" style="1" customWidth="1"/>
    <col min="9464" max="9464" width="11.28515625" style="1" bestFit="1" customWidth="1"/>
    <col min="9465" max="9718" width="9.140625" style="1"/>
    <col min="9719" max="9719" width="75" style="1" customWidth="1"/>
    <col min="9720" max="9720" width="11.28515625" style="1" bestFit="1" customWidth="1"/>
    <col min="9721" max="9974" width="9.140625" style="1"/>
    <col min="9975" max="9975" width="75" style="1" customWidth="1"/>
    <col min="9976" max="9976" width="11.28515625" style="1" bestFit="1" customWidth="1"/>
    <col min="9977" max="10230" width="9.140625" style="1"/>
    <col min="10231" max="10231" width="75" style="1" customWidth="1"/>
    <col min="10232" max="10232" width="11.28515625" style="1" bestFit="1" customWidth="1"/>
    <col min="10233" max="10486" width="9.140625" style="1"/>
    <col min="10487" max="10487" width="75" style="1" customWidth="1"/>
    <col min="10488" max="10488" width="11.28515625" style="1" bestFit="1" customWidth="1"/>
    <col min="10489" max="10742" width="9.140625" style="1"/>
    <col min="10743" max="10743" width="75" style="1" customWidth="1"/>
    <col min="10744" max="10744" width="11.28515625" style="1" bestFit="1" customWidth="1"/>
    <col min="10745" max="10998" width="9.140625" style="1"/>
    <col min="10999" max="10999" width="75" style="1" customWidth="1"/>
    <col min="11000" max="11000" width="11.28515625" style="1" bestFit="1" customWidth="1"/>
    <col min="11001" max="11254" width="9.140625" style="1"/>
    <col min="11255" max="11255" width="75" style="1" customWidth="1"/>
    <col min="11256" max="11256" width="11.28515625" style="1" bestFit="1" customWidth="1"/>
    <col min="11257" max="11510" width="9.140625" style="1"/>
    <col min="11511" max="11511" width="75" style="1" customWidth="1"/>
    <col min="11512" max="11512" width="11.28515625" style="1" bestFit="1" customWidth="1"/>
    <col min="11513" max="11766" width="9.140625" style="1"/>
    <col min="11767" max="11767" width="75" style="1" customWidth="1"/>
    <col min="11768" max="11768" width="11.28515625" style="1" bestFit="1" customWidth="1"/>
    <col min="11769" max="12022" width="9.140625" style="1"/>
    <col min="12023" max="12023" width="75" style="1" customWidth="1"/>
    <col min="12024" max="12024" width="11.28515625" style="1" bestFit="1" customWidth="1"/>
    <col min="12025" max="12278" width="9.140625" style="1"/>
    <col min="12279" max="12279" width="75" style="1" customWidth="1"/>
    <col min="12280" max="12280" width="11.28515625" style="1" bestFit="1" customWidth="1"/>
    <col min="12281" max="12534" width="9.140625" style="1"/>
    <col min="12535" max="12535" width="75" style="1" customWidth="1"/>
    <col min="12536" max="12536" width="11.28515625" style="1" bestFit="1" customWidth="1"/>
    <col min="12537" max="12790" width="9.140625" style="1"/>
    <col min="12791" max="12791" width="75" style="1" customWidth="1"/>
    <col min="12792" max="12792" width="11.28515625" style="1" bestFit="1" customWidth="1"/>
    <col min="12793" max="13046" width="9.140625" style="1"/>
    <col min="13047" max="13047" width="75" style="1" customWidth="1"/>
    <col min="13048" max="13048" width="11.28515625" style="1" bestFit="1" customWidth="1"/>
    <col min="13049" max="13302" width="9.140625" style="1"/>
    <col min="13303" max="13303" width="75" style="1" customWidth="1"/>
    <col min="13304" max="13304" width="11.28515625" style="1" bestFit="1" customWidth="1"/>
    <col min="13305" max="13558" width="9.140625" style="1"/>
    <col min="13559" max="13559" width="75" style="1" customWidth="1"/>
    <col min="13560" max="13560" width="11.28515625" style="1" bestFit="1" customWidth="1"/>
    <col min="13561" max="13814" width="9.140625" style="1"/>
    <col min="13815" max="13815" width="75" style="1" customWidth="1"/>
    <col min="13816" max="13816" width="11.28515625" style="1" bestFit="1" customWidth="1"/>
    <col min="13817" max="14070" width="9.140625" style="1"/>
    <col min="14071" max="14071" width="75" style="1" customWidth="1"/>
    <col min="14072" max="14072" width="11.28515625" style="1" bestFit="1" customWidth="1"/>
    <col min="14073" max="14326" width="9.140625" style="1"/>
    <col min="14327" max="14327" width="75" style="1" customWidth="1"/>
    <col min="14328" max="14328" width="11.28515625" style="1" bestFit="1" customWidth="1"/>
    <col min="14329" max="14582" width="9.140625" style="1"/>
    <col min="14583" max="14583" width="75" style="1" customWidth="1"/>
    <col min="14584" max="14584" width="11.28515625" style="1" bestFit="1" customWidth="1"/>
    <col min="14585" max="14838" width="9.140625" style="1"/>
    <col min="14839" max="14839" width="75" style="1" customWidth="1"/>
    <col min="14840" max="14840" width="11.28515625" style="1" bestFit="1" customWidth="1"/>
    <col min="14841" max="15094" width="9.140625" style="1"/>
    <col min="15095" max="15095" width="75" style="1" customWidth="1"/>
    <col min="15096" max="15096" width="11.28515625" style="1" bestFit="1" customWidth="1"/>
    <col min="15097" max="15350" width="9.140625" style="1"/>
    <col min="15351" max="15351" width="75" style="1" customWidth="1"/>
    <col min="15352" max="15352" width="11.28515625" style="1" bestFit="1" customWidth="1"/>
    <col min="15353" max="15606" width="9.140625" style="1"/>
    <col min="15607" max="15607" width="75" style="1" customWidth="1"/>
    <col min="15608" max="15608" width="11.28515625" style="1" bestFit="1" customWidth="1"/>
    <col min="15609" max="15862" width="9.140625" style="1"/>
    <col min="15863" max="15863" width="75" style="1" customWidth="1"/>
    <col min="15864" max="15864" width="11.28515625" style="1" bestFit="1" customWidth="1"/>
    <col min="15865" max="16118" width="9.140625" style="1"/>
    <col min="16119" max="16119" width="75" style="1" customWidth="1"/>
    <col min="16120" max="16120" width="11.28515625" style="1" bestFit="1" customWidth="1"/>
    <col min="16121" max="16384" width="9.140625" style="1"/>
  </cols>
  <sheetData>
    <row r="1" spans="1:3">
      <c r="A1" s="363" t="s">
        <v>23</v>
      </c>
      <c r="B1" s="363"/>
      <c r="C1" s="364"/>
    </row>
    <row r="2" spans="1:3">
      <c r="A2" s="373"/>
      <c r="B2" s="373"/>
    </row>
    <row r="3" spans="1:3" ht="15.75">
      <c r="A3" s="365" t="s">
        <v>22</v>
      </c>
      <c r="B3" s="365"/>
      <c r="C3" s="364"/>
    </row>
    <row r="4" spans="1:3" ht="17.25" customHeight="1">
      <c r="A4" s="366" t="s">
        <v>498</v>
      </c>
      <c r="B4" s="366"/>
      <c r="C4" s="364"/>
    </row>
    <row r="7" spans="1:3" ht="15.75" thickBot="1"/>
    <row r="8" spans="1:3">
      <c r="A8" s="367" t="s">
        <v>0</v>
      </c>
      <c r="B8" s="369" t="s">
        <v>1</v>
      </c>
      <c r="C8" s="371" t="s">
        <v>2</v>
      </c>
    </row>
    <row r="9" spans="1:3" ht="31.5" customHeight="1" thickBot="1">
      <c r="A9" s="368"/>
      <c r="B9" s="370"/>
      <c r="C9" s="372"/>
    </row>
    <row r="10" spans="1:3">
      <c r="A10" s="4" t="s">
        <v>3</v>
      </c>
      <c r="B10" s="5">
        <v>117498110</v>
      </c>
      <c r="C10" s="6">
        <v>118084701</v>
      </c>
    </row>
    <row r="11" spans="1:3">
      <c r="A11" s="7" t="s">
        <v>4</v>
      </c>
      <c r="B11" s="8">
        <v>18603865</v>
      </c>
      <c r="C11" s="9">
        <v>18540483</v>
      </c>
    </row>
    <row r="12" spans="1:3">
      <c r="A12" s="7" t="s">
        <v>5</v>
      </c>
      <c r="B12" s="8">
        <v>124040074</v>
      </c>
      <c r="C12" s="9">
        <v>128117795</v>
      </c>
    </row>
    <row r="13" spans="1:3">
      <c r="A13" s="7" t="s">
        <v>6</v>
      </c>
      <c r="B13" s="8">
        <v>3450000</v>
      </c>
      <c r="C13" s="9">
        <v>3450000</v>
      </c>
    </row>
    <row r="14" spans="1:3">
      <c r="A14" s="7" t="s">
        <v>7</v>
      </c>
      <c r="B14" s="8">
        <v>167850209</v>
      </c>
      <c r="C14" s="9">
        <v>174996275</v>
      </c>
    </row>
    <row r="15" spans="1:3">
      <c r="A15" s="7" t="s">
        <v>8</v>
      </c>
      <c r="B15" s="8">
        <v>364675749</v>
      </c>
      <c r="C15" s="9">
        <v>359001259</v>
      </c>
    </row>
    <row r="16" spans="1:3">
      <c r="A16" s="7" t="s">
        <v>9</v>
      </c>
      <c r="B16" s="8">
        <v>36830000</v>
      </c>
      <c r="C16" s="9">
        <v>36830000</v>
      </c>
    </row>
    <row r="17" spans="1:11">
      <c r="A17" s="7" t="s">
        <v>10</v>
      </c>
      <c r="B17" s="8">
        <v>3000000</v>
      </c>
      <c r="C17" s="9">
        <v>4500000</v>
      </c>
    </row>
    <row r="18" spans="1:11">
      <c r="A18" s="10" t="s">
        <v>11</v>
      </c>
      <c r="B18" s="8">
        <f>SUM(B10:B17)</f>
        <v>835948007</v>
      </c>
      <c r="C18" s="9">
        <f>SUM(C10:C17)</f>
        <v>843520513</v>
      </c>
    </row>
    <row r="19" spans="1:11">
      <c r="A19" s="10" t="s">
        <v>12</v>
      </c>
      <c r="B19" s="8">
        <v>6371126</v>
      </c>
      <c r="C19" s="9">
        <v>6611126</v>
      </c>
    </row>
    <row r="20" spans="1:11" s="13" customFormat="1">
      <c r="A20" s="11" t="s">
        <v>13</v>
      </c>
      <c r="B20" s="12">
        <f>SUM(B18:B19)</f>
        <v>842319133</v>
      </c>
      <c r="C20" s="9">
        <f>SUM(C18:C19)</f>
        <v>850131639</v>
      </c>
    </row>
    <row r="21" spans="1:11">
      <c r="A21" s="7" t="s">
        <v>14</v>
      </c>
      <c r="B21" s="8">
        <v>176671721</v>
      </c>
      <c r="C21" s="9">
        <v>184239338</v>
      </c>
    </row>
    <row r="22" spans="1:11">
      <c r="A22" s="7" t="s">
        <v>15</v>
      </c>
      <c r="B22" s="8">
        <v>0</v>
      </c>
      <c r="C22" s="9">
        <v>0</v>
      </c>
    </row>
    <row r="23" spans="1:11">
      <c r="A23" s="7" t="s">
        <v>16</v>
      </c>
      <c r="B23" s="8">
        <v>228947787</v>
      </c>
      <c r="C23" s="9">
        <v>228947787</v>
      </c>
    </row>
    <row r="24" spans="1:11">
      <c r="A24" s="7" t="s">
        <v>17</v>
      </c>
      <c r="B24" s="8">
        <v>52282550</v>
      </c>
      <c r="C24" s="9">
        <v>52527439</v>
      </c>
    </row>
    <row r="25" spans="1:11">
      <c r="A25" s="7" t="s">
        <v>18</v>
      </c>
      <c r="B25" s="8">
        <v>42000000</v>
      </c>
      <c r="C25" s="9">
        <v>42000000</v>
      </c>
      <c r="K25" s="14"/>
    </row>
    <row r="26" spans="1:11" s="3" customFormat="1" ht="14.25">
      <c r="A26" s="10" t="s">
        <v>19</v>
      </c>
      <c r="B26" s="8">
        <f>SUM(B21:B25)</f>
        <v>499902058</v>
      </c>
      <c r="C26" s="9">
        <f>SUM(C21:C25)</f>
        <v>507714564</v>
      </c>
    </row>
    <row r="27" spans="1:11">
      <c r="A27" s="10" t="s">
        <v>20</v>
      </c>
      <c r="B27" s="8">
        <v>342417075</v>
      </c>
      <c r="C27" s="9">
        <v>342417075</v>
      </c>
    </row>
    <row r="28" spans="1:11" s="13" customFormat="1" ht="15.75" thickBot="1">
      <c r="A28" s="11" t="s">
        <v>21</v>
      </c>
      <c r="B28" s="15">
        <f>SUM(B26:B27)</f>
        <v>842319133</v>
      </c>
      <c r="C28" s="16">
        <f>SUM(C26:C27)</f>
        <v>850131639</v>
      </c>
    </row>
  </sheetData>
  <mergeCells count="7">
    <mergeCell ref="A1:C1"/>
    <mergeCell ref="A3:C3"/>
    <mergeCell ref="A4:C4"/>
    <mergeCell ref="A8:A9"/>
    <mergeCell ref="B8:B9"/>
    <mergeCell ref="C8:C9"/>
    <mergeCell ref="A2:B2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1"/>
  <sheetViews>
    <sheetView workbookViewId="0">
      <selection activeCell="G24" sqref="G24"/>
    </sheetView>
  </sheetViews>
  <sheetFormatPr defaultRowHeight="15"/>
  <cols>
    <col min="1" max="1" width="22" style="1" bestFit="1" customWidth="1"/>
    <col min="2" max="2" width="7.5703125" style="1" bestFit="1" customWidth="1"/>
    <col min="3" max="3" width="15.42578125" style="1" bestFit="1" customWidth="1"/>
    <col min="4" max="4" width="12.42578125" style="1" customWidth="1"/>
    <col min="5" max="5" width="12.5703125" style="1" customWidth="1"/>
    <col min="6" max="6" width="17.7109375" style="1" customWidth="1"/>
    <col min="7" max="7" width="13.42578125" style="1" customWidth="1"/>
    <col min="8" max="8" width="13.7109375" style="1" customWidth="1"/>
    <col min="9" max="9" width="15.28515625" style="1" customWidth="1"/>
    <col min="10" max="10" width="18" style="1" customWidth="1"/>
    <col min="11" max="252" width="9.140625" style="1"/>
    <col min="253" max="253" width="36.42578125" style="1" customWidth="1"/>
    <col min="254" max="254" width="10.140625" style="1" customWidth="1"/>
    <col min="255" max="255" width="18.85546875" style="1" customWidth="1"/>
    <col min="256" max="256" width="17.28515625" style="1" customWidth="1"/>
    <col min="257" max="257" width="17.5703125" style="1" customWidth="1"/>
    <col min="258" max="259" width="0" style="1" hidden="1" customWidth="1"/>
    <col min="260" max="260" width="17.7109375" style="1" customWidth="1"/>
    <col min="261" max="508" width="9.140625" style="1"/>
    <col min="509" max="509" width="36.42578125" style="1" customWidth="1"/>
    <col min="510" max="510" width="10.140625" style="1" customWidth="1"/>
    <col min="511" max="511" width="18.85546875" style="1" customWidth="1"/>
    <col min="512" max="512" width="17.28515625" style="1" customWidth="1"/>
    <col min="513" max="513" width="17.5703125" style="1" customWidth="1"/>
    <col min="514" max="515" width="0" style="1" hidden="1" customWidth="1"/>
    <col min="516" max="516" width="17.7109375" style="1" customWidth="1"/>
    <col min="517" max="764" width="9.140625" style="1"/>
    <col min="765" max="765" width="36.42578125" style="1" customWidth="1"/>
    <col min="766" max="766" width="10.140625" style="1" customWidth="1"/>
    <col min="767" max="767" width="18.85546875" style="1" customWidth="1"/>
    <col min="768" max="768" width="17.28515625" style="1" customWidth="1"/>
    <col min="769" max="769" width="17.5703125" style="1" customWidth="1"/>
    <col min="770" max="771" width="0" style="1" hidden="1" customWidth="1"/>
    <col min="772" max="772" width="17.7109375" style="1" customWidth="1"/>
    <col min="773" max="1020" width="9.140625" style="1"/>
    <col min="1021" max="1021" width="36.42578125" style="1" customWidth="1"/>
    <col min="1022" max="1022" width="10.140625" style="1" customWidth="1"/>
    <col min="1023" max="1023" width="18.85546875" style="1" customWidth="1"/>
    <col min="1024" max="1024" width="17.28515625" style="1" customWidth="1"/>
    <col min="1025" max="1025" width="17.5703125" style="1" customWidth="1"/>
    <col min="1026" max="1027" width="0" style="1" hidden="1" customWidth="1"/>
    <col min="1028" max="1028" width="17.7109375" style="1" customWidth="1"/>
    <col min="1029" max="1276" width="9.140625" style="1"/>
    <col min="1277" max="1277" width="36.42578125" style="1" customWidth="1"/>
    <col min="1278" max="1278" width="10.140625" style="1" customWidth="1"/>
    <col min="1279" max="1279" width="18.85546875" style="1" customWidth="1"/>
    <col min="1280" max="1280" width="17.28515625" style="1" customWidth="1"/>
    <col min="1281" max="1281" width="17.5703125" style="1" customWidth="1"/>
    <col min="1282" max="1283" width="0" style="1" hidden="1" customWidth="1"/>
    <col min="1284" max="1284" width="17.7109375" style="1" customWidth="1"/>
    <col min="1285" max="1532" width="9.140625" style="1"/>
    <col min="1533" max="1533" width="36.42578125" style="1" customWidth="1"/>
    <col min="1534" max="1534" width="10.140625" style="1" customWidth="1"/>
    <col min="1535" max="1535" width="18.85546875" style="1" customWidth="1"/>
    <col min="1536" max="1536" width="17.28515625" style="1" customWidth="1"/>
    <col min="1537" max="1537" width="17.5703125" style="1" customWidth="1"/>
    <col min="1538" max="1539" width="0" style="1" hidden="1" customWidth="1"/>
    <col min="1540" max="1540" width="17.7109375" style="1" customWidth="1"/>
    <col min="1541" max="1788" width="9.140625" style="1"/>
    <col min="1789" max="1789" width="36.42578125" style="1" customWidth="1"/>
    <col min="1790" max="1790" width="10.140625" style="1" customWidth="1"/>
    <col min="1791" max="1791" width="18.85546875" style="1" customWidth="1"/>
    <col min="1792" max="1792" width="17.28515625" style="1" customWidth="1"/>
    <col min="1793" max="1793" width="17.5703125" style="1" customWidth="1"/>
    <col min="1794" max="1795" width="0" style="1" hidden="1" customWidth="1"/>
    <col min="1796" max="1796" width="17.7109375" style="1" customWidth="1"/>
    <col min="1797" max="2044" width="9.140625" style="1"/>
    <col min="2045" max="2045" width="36.42578125" style="1" customWidth="1"/>
    <col min="2046" max="2046" width="10.140625" style="1" customWidth="1"/>
    <col min="2047" max="2047" width="18.85546875" style="1" customWidth="1"/>
    <col min="2048" max="2048" width="17.28515625" style="1" customWidth="1"/>
    <col min="2049" max="2049" width="17.5703125" style="1" customWidth="1"/>
    <col min="2050" max="2051" width="0" style="1" hidden="1" customWidth="1"/>
    <col min="2052" max="2052" width="17.7109375" style="1" customWidth="1"/>
    <col min="2053" max="2300" width="9.140625" style="1"/>
    <col min="2301" max="2301" width="36.42578125" style="1" customWidth="1"/>
    <col min="2302" max="2302" width="10.140625" style="1" customWidth="1"/>
    <col min="2303" max="2303" width="18.85546875" style="1" customWidth="1"/>
    <col min="2304" max="2304" width="17.28515625" style="1" customWidth="1"/>
    <col min="2305" max="2305" width="17.5703125" style="1" customWidth="1"/>
    <col min="2306" max="2307" width="0" style="1" hidden="1" customWidth="1"/>
    <col min="2308" max="2308" width="17.7109375" style="1" customWidth="1"/>
    <col min="2309" max="2556" width="9.140625" style="1"/>
    <col min="2557" max="2557" width="36.42578125" style="1" customWidth="1"/>
    <col min="2558" max="2558" width="10.140625" style="1" customWidth="1"/>
    <col min="2559" max="2559" width="18.85546875" style="1" customWidth="1"/>
    <col min="2560" max="2560" width="17.28515625" style="1" customWidth="1"/>
    <col min="2561" max="2561" width="17.5703125" style="1" customWidth="1"/>
    <col min="2562" max="2563" width="0" style="1" hidden="1" customWidth="1"/>
    <col min="2564" max="2564" width="17.7109375" style="1" customWidth="1"/>
    <col min="2565" max="2812" width="9.140625" style="1"/>
    <col min="2813" max="2813" width="36.42578125" style="1" customWidth="1"/>
    <col min="2814" max="2814" width="10.140625" style="1" customWidth="1"/>
    <col min="2815" max="2815" width="18.85546875" style="1" customWidth="1"/>
    <col min="2816" max="2816" width="17.28515625" style="1" customWidth="1"/>
    <col min="2817" max="2817" width="17.5703125" style="1" customWidth="1"/>
    <col min="2818" max="2819" width="0" style="1" hidden="1" customWidth="1"/>
    <col min="2820" max="2820" width="17.7109375" style="1" customWidth="1"/>
    <col min="2821" max="3068" width="9.140625" style="1"/>
    <col min="3069" max="3069" width="36.42578125" style="1" customWidth="1"/>
    <col min="3070" max="3070" width="10.140625" style="1" customWidth="1"/>
    <col min="3071" max="3071" width="18.85546875" style="1" customWidth="1"/>
    <col min="3072" max="3072" width="17.28515625" style="1" customWidth="1"/>
    <col min="3073" max="3073" width="17.5703125" style="1" customWidth="1"/>
    <col min="3074" max="3075" width="0" style="1" hidden="1" customWidth="1"/>
    <col min="3076" max="3076" width="17.7109375" style="1" customWidth="1"/>
    <col min="3077" max="3324" width="9.140625" style="1"/>
    <col min="3325" max="3325" width="36.42578125" style="1" customWidth="1"/>
    <col min="3326" max="3326" width="10.140625" style="1" customWidth="1"/>
    <col min="3327" max="3327" width="18.85546875" style="1" customWidth="1"/>
    <col min="3328" max="3328" width="17.28515625" style="1" customWidth="1"/>
    <col min="3329" max="3329" width="17.5703125" style="1" customWidth="1"/>
    <col min="3330" max="3331" width="0" style="1" hidden="1" customWidth="1"/>
    <col min="3332" max="3332" width="17.7109375" style="1" customWidth="1"/>
    <col min="3333" max="3580" width="9.140625" style="1"/>
    <col min="3581" max="3581" width="36.42578125" style="1" customWidth="1"/>
    <col min="3582" max="3582" width="10.140625" style="1" customWidth="1"/>
    <col min="3583" max="3583" width="18.85546875" style="1" customWidth="1"/>
    <col min="3584" max="3584" width="17.28515625" style="1" customWidth="1"/>
    <col min="3585" max="3585" width="17.5703125" style="1" customWidth="1"/>
    <col min="3586" max="3587" width="0" style="1" hidden="1" customWidth="1"/>
    <col min="3588" max="3588" width="17.7109375" style="1" customWidth="1"/>
    <col min="3589" max="3836" width="9.140625" style="1"/>
    <col min="3837" max="3837" width="36.42578125" style="1" customWidth="1"/>
    <col min="3838" max="3838" width="10.140625" style="1" customWidth="1"/>
    <col min="3839" max="3839" width="18.85546875" style="1" customWidth="1"/>
    <col min="3840" max="3840" width="17.28515625" style="1" customWidth="1"/>
    <col min="3841" max="3841" width="17.5703125" style="1" customWidth="1"/>
    <col min="3842" max="3843" width="0" style="1" hidden="1" customWidth="1"/>
    <col min="3844" max="3844" width="17.7109375" style="1" customWidth="1"/>
    <col min="3845" max="4092" width="9.140625" style="1"/>
    <col min="4093" max="4093" width="36.42578125" style="1" customWidth="1"/>
    <col min="4094" max="4094" width="10.140625" style="1" customWidth="1"/>
    <col min="4095" max="4095" width="18.85546875" style="1" customWidth="1"/>
    <col min="4096" max="4096" width="17.28515625" style="1" customWidth="1"/>
    <col min="4097" max="4097" width="17.5703125" style="1" customWidth="1"/>
    <col min="4098" max="4099" width="0" style="1" hidden="1" customWidth="1"/>
    <col min="4100" max="4100" width="17.7109375" style="1" customWidth="1"/>
    <col min="4101" max="4348" width="9.140625" style="1"/>
    <col min="4349" max="4349" width="36.42578125" style="1" customWidth="1"/>
    <col min="4350" max="4350" width="10.140625" style="1" customWidth="1"/>
    <col min="4351" max="4351" width="18.85546875" style="1" customWidth="1"/>
    <col min="4352" max="4352" width="17.28515625" style="1" customWidth="1"/>
    <col min="4353" max="4353" width="17.5703125" style="1" customWidth="1"/>
    <col min="4354" max="4355" width="0" style="1" hidden="1" customWidth="1"/>
    <col min="4356" max="4356" width="17.7109375" style="1" customWidth="1"/>
    <col min="4357" max="4604" width="9.140625" style="1"/>
    <col min="4605" max="4605" width="36.42578125" style="1" customWidth="1"/>
    <col min="4606" max="4606" width="10.140625" style="1" customWidth="1"/>
    <col min="4607" max="4607" width="18.85546875" style="1" customWidth="1"/>
    <col min="4608" max="4608" width="17.28515625" style="1" customWidth="1"/>
    <col min="4609" max="4609" width="17.5703125" style="1" customWidth="1"/>
    <col min="4610" max="4611" width="0" style="1" hidden="1" customWidth="1"/>
    <col min="4612" max="4612" width="17.7109375" style="1" customWidth="1"/>
    <col min="4613" max="4860" width="9.140625" style="1"/>
    <col min="4861" max="4861" width="36.42578125" style="1" customWidth="1"/>
    <col min="4862" max="4862" width="10.140625" style="1" customWidth="1"/>
    <col min="4863" max="4863" width="18.85546875" style="1" customWidth="1"/>
    <col min="4864" max="4864" width="17.28515625" style="1" customWidth="1"/>
    <col min="4865" max="4865" width="17.5703125" style="1" customWidth="1"/>
    <col min="4866" max="4867" width="0" style="1" hidden="1" customWidth="1"/>
    <col min="4868" max="4868" width="17.7109375" style="1" customWidth="1"/>
    <col min="4869" max="5116" width="9.140625" style="1"/>
    <col min="5117" max="5117" width="36.42578125" style="1" customWidth="1"/>
    <col min="5118" max="5118" width="10.140625" style="1" customWidth="1"/>
    <col min="5119" max="5119" width="18.85546875" style="1" customWidth="1"/>
    <col min="5120" max="5120" width="17.28515625" style="1" customWidth="1"/>
    <col min="5121" max="5121" width="17.5703125" style="1" customWidth="1"/>
    <col min="5122" max="5123" width="0" style="1" hidden="1" customWidth="1"/>
    <col min="5124" max="5124" width="17.7109375" style="1" customWidth="1"/>
    <col min="5125" max="5372" width="9.140625" style="1"/>
    <col min="5373" max="5373" width="36.42578125" style="1" customWidth="1"/>
    <col min="5374" max="5374" width="10.140625" style="1" customWidth="1"/>
    <col min="5375" max="5375" width="18.85546875" style="1" customWidth="1"/>
    <col min="5376" max="5376" width="17.28515625" style="1" customWidth="1"/>
    <col min="5377" max="5377" width="17.5703125" style="1" customWidth="1"/>
    <col min="5378" max="5379" width="0" style="1" hidden="1" customWidth="1"/>
    <col min="5380" max="5380" width="17.7109375" style="1" customWidth="1"/>
    <col min="5381" max="5628" width="9.140625" style="1"/>
    <col min="5629" max="5629" width="36.42578125" style="1" customWidth="1"/>
    <col min="5630" max="5630" width="10.140625" style="1" customWidth="1"/>
    <col min="5631" max="5631" width="18.85546875" style="1" customWidth="1"/>
    <col min="5632" max="5632" width="17.28515625" style="1" customWidth="1"/>
    <col min="5633" max="5633" width="17.5703125" style="1" customWidth="1"/>
    <col min="5634" max="5635" width="0" style="1" hidden="1" customWidth="1"/>
    <col min="5636" max="5636" width="17.7109375" style="1" customWidth="1"/>
    <col min="5637" max="5884" width="9.140625" style="1"/>
    <col min="5885" max="5885" width="36.42578125" style="1" customWidth="1"/>
    <col min="5886" max="5886" width="10.140625" style="1" customWidth="1"/>
    <col min="5887" max="5887" width="18.85546875" style="1" customWidth="1"/>
    <col min="5888" max="5888" width="17.28515625" style="1" customWidth="1"/>
    <col min="5889" max="5889" width="17.5703125" style="1" customWidth="1"/>
    <col min="5890" max="5891" width="0" style="1" hidden="1" customWidth="1"/>
    <col min="5892" max="5892" width="17.7109375" style="1" customWidth="1"/>
    <col min="5893" max="6140" width="9.140625" style="1"/>
    <col min="6141" max="6141" width="36.42578125" style="1" customWidth="1"/>
    <col min="6142" max="6142" width="10.140625" style="1" customWidth="1"/>
    <col min="6143" max="6143" width="18.85546875" style="1" customWidth="1"/>
    <col min="6144" max="6144" width="17.28515625" style="1" customWidth="1"/>
    <col min="6145" max="6145" width="17.5703125" style="1" customWidth="1"/>
    <col min="6146" max="6147" width="0" style="1" hidden="1" customWidth="1"/>
    <col min="6148" max="6148" width="17.7109375" style="1" customWidth="1"/>
    <col min="6149" max="6396" width="9.140625" style="1"/>
    <col min="6397" max="6397" width="36.42578125" style="1" customWidth="1"/>
    <col min="6398" max="6398" width="10.140625" style="1" customWidth="1"/>
    <col min="6399" max="6399" width="18.85546875" style="1" customWidth="1"/>
    <col min="6400" max="6400" width="17.28515625" style="1" customWidth="1"/>
    <col min="6401" max="6401" width="17.5703125" style="1" customWidth="1"/>
    <col min="6402" max="6403" width="0" style="1" hidden="1" customWidth="1"/>
    <col min="6404" max="6404" width="17.7109375" style="1" customWidth="1"/>
    <col min="6405" max="6652" width="9.140625" style="1"/>
    <col min="6653" max="6653" width="36.42578125" style="1" customWidth="1"/>
    <col min="6654" max="6654" width="10.140625" style="1" customWidth="1"/>
    <col min="6655" max="6655" width="18.85546875" style="1" customWidth="1"/>
    <col min="6656" max="6656" width="17.28515625" style="1" customWidth="1"/>
    <col min="6657" max="6657" width="17.5703125" style="1" customWidth="1"/>
    <col min="6658" max="6659" width="0" style="1" hidden="1" customWidth="1"/>
    <col min="6660" max="6660" width="17.7109375" style="1" customWidth="1"/>
    <col min="6661" max="6908" width="9.140625" style="1"/>
    <col min="6909" max="6909" width="36.42578125" style="1" customWidth="1"/>
    <col min="6910" max="6910" width="10.140625" style="1" customWidth="1"/>
    <col min="6911" max="6911" width="18.85546875" style="1" customWidth="1"/>
    <col min="6912" max="6912" width="17.28515625" style="1" customWidth="1"/>
    <col min="6913" max="6913" width="17.5703125" style="1" customWidth="1"/>
    <col min="6914" max="6915" width="0" style="1" hidden="1" customWidth="1"/>
    <col min="6916" max="6916" width="17.7109375" style="1" customWidth="1"/>
    <col min="6917" max="7164" width="9.140625" style="1"/>
    <col min="7165" max="7165" width="36.42578125" style="1" customWidth="1"/>
    <col min="7166" max="7166" width="10.140625" style="1" customWidth="1"/>
    <col min="7167" max="7167" width="18.85546875" style="1" customWidth="1"/>
    <col min="7168" max="7168" width="17.28515625" style="1" customWidth="1"/>
    <col min="7169" max="7169" width="17.5703125" style="1" customWidth="1"/>
    <col min="7170" max="7171" width="0" style="1" hidden="1" customWidth="1"/>
    <col min="7172" max="7172" width="17.7109375" style="1" customWidth="1"/>
    <col min="7173" max="7420" width="9.140625" style="1"/>
    <col min="7421" max="7421" width="36.42578125" style="1" customWidth="1"/>
    <col min="7422" max="7422" width="10.140625" style="1" customWidth="1"/>
    <col min="7423" max="7423" width="18.85546875" style="1" customWidth="1"/>
    <col min="7424" max="7424" width="17.28515625" style="1" customWidth="1"/>
    <col min="7425" max="7425" width="17.5703125" style="1" customWidth="1"/>
    <col min="7426" max="7427" width="0" style="1" hidden="1" customWidth="1"/>
    <col min="7428" max="7428" width="17.7109375" style="1" customWidth="1"/>
    <col min="7429" max="7676" width="9.140625" style="1"/>
    <col min="7677" max="7677" width="36.42578125" style="1" customWidth="1"/>
    <col min="7678" max="7678" width="10.140625" style="1" customWidth="1"/>
    <col min="7679" max="7679" width="18.85546875" style="1" customWidth="1"/>
    <col min="7680" max="7680" width="17.28515625" style="1" customWidth="1"/>
    <col min="7681" max="7681" width="17.5703125" style="1" customWidth="1"/>
    <col min="7682" max="7683" width="0" style="1" hidden="1" customWidth="1"/>
    <col min="7684" max="7684" width="17.7109375" style="1" customWidth="1"/>
    <col min="7685" max="7932" width="9.140625" style="1"/>
    <col min="7933" max="7933" width="36.42578125" style="1" customWidth="1"/>
    <col min="7934" max="7934" width="10.140625" style="1" customWidth="1"/>
    <col min="7935" max="7935" width="18.85546875" style="1" customWidth="1"/>
    <col min="7936" max="7936" width="17.28515625" style="1" customWidth="1"/>
    <col min="7937" max="7937" width="17.5703125" style="1" customWidth="1"/>
    <col min="7938" max="7939" width="0" style="1" hidden="1" customWidth="1"/>
    <col min="7940" max="7940" width="17.7109375" style="1" customWidth="1"/>
    <col min="7941" max="8188" width="9.140625" style="1"/>
    <col min="8189" max="8189" width="36.42578125" style="1" customWidth="1"/>
    <col min="8190" max="8190" width="10.140625" style="1" customWidth="1"/>
    <col min="8191" max="8191" width="18.85546875" style="1" customWidth="1"/>
    <col min="8192" max="8192" width="17.28515625" style="1" customWidth="1"/>
    <col min="8193" max="8193" width="17.5703125" style="1" customWidth="1"/>
    <col min="8194" max="8195" width="0" style="1" hidden="1" customWidth="1"/>
    <col min="8196" max="8196" width="17.7109375" style="1" customWidth="1"/>
    <col min="8197" max="8444" width="9.140625" style="1"/>
    <col min="8445" max="8445" width="36.42578125" style="1" customWidth="1"/>
    <col min="8446" max="8446" width="10.140625" style="1" customWidth="1"/>
    <col min="8447" max="8447" width="18.85546875" style="1" customWidth="1"/>
    <col min="8448" max="8448" width="17.28515625" style="1" customWidth="1"/>
    <col min="8449" max="8449" width="17.5703125" style="1" customWidth="1"/>
    <col min="8450" max="8451" width="0" style="1" hidden="1" customWidth="1"/>
    <col min="8452" max="8452" width="17.7109375" style="1" customWidth="1"/>
    <col min="8453" max="8700" width="9.140625" style="1"/>
    <col min="8701" max="8701" width="36.42578125" style="1" customWidth="1"/>
    <col min="8702" max="8702" width="10.140625" style="1" customWidth="1"/>
    <col min="8703" max="8703" width="18.85546875" style="1" customWidth="1"/>
    <col min="8704" max="8704" width="17.28515625" style="1" customWidth="1"/>
    <col min="8705" max="8705" width="17.5703125" style="1" customWidth="1"/>
    <col min="8706" max="8707" width="0" style="1" hidden="1" customWidth="1"/>
    <col min="8708" max="8708" width="17.7109375" style="1" customWidth="1"/>
    <col min="8709" max="8956" width="9.140625" style="1"/>
    <col min="8957" max="8957" width="36.42578125" style="1" customWidth="1"/>
    <col min="8958" max="8958" width="10.140625" style="1" customWidth="1"/>
    <col min="8959" max="8959" width="18.85546875" style="1" customWidth="1"/>
    <col min="8960" max="8960" width="17.28515625" style="1" customWidth="1"/>
    <col min="8961" max="8961" width="17.5703125" style="1" customWidth="1"/>
    <col min="8962" max="8963" width="0" style="1" hidden="1" customWidth="1"/>
    <col min="8964" max="8964" width="17.7109375" style="1" customWidth="1"/>
    <col min="8965" max="9212" width="9.140625" style="1"/>
    <col min="9213" max="9213" width="36.42578125" style="1" customWidth="1"/>
    <col min="9214" max="9214" width="10.140625" style="1" customWidth="1"/>
    <col min="9215" max="9215" width="18.85546875" style="1" customWidth="1"/>
    <col min="9216" max="9216" width="17.28515625" style="1" customWidth="1"/>
    <col min="9217" max="9217" width="17.5703125" style="1" customWidth="1"/>
    <col min="9218" max="9219" width="0" style="1" hidden="1" customWidth="1"/>
    <col min="9220" max="9220" width="17.7109375" style="1" customWidth="1"/>
    <col min="9221" max="9468" width="9.140625" style="1"/>
    <col min="9469" max="9469" width="36.42578125" style="1" customWidth="1"/>
    <col min="9470" max="9470" width="10.140625" style="1" customWidth="1"/>
    <col min="9471" max="9471" width="18.85546875" style="1" customWidth="1"/>
    <col min="9472" max="9472" width="17.28515625" style="1" customWidth="1"/>
    <col min="9473" max="9473" width="17.5703125" style="1" customWidth="1"/>
    <col min="9474" max="9475" width="0" style="1" hidden="1" customWidth="1"/>
    <col min="9476" max="9476" width="17.7109375" style="1" customWidth="1"/>
    <col min="9477" max="9724" width="9.140625" style="1"/>
    <col min="9725" max="9725" width="36.42578125" style="1" customWidth="1"/>
    <col min="9726" max="9726" width="10.140625" style="1" customWidth="1"/>
    <col min="9727" max="9727" width="18.85546875" style="1" customWidth="1"/>
    <col min="9728" max="9728" width="17.28515625" style="1" customWidth="1"/>
    <col min="9729" max="9729" width="17.5703125" style="1" customWidth="1"/>
    <col min="9730" max="9731" width="0" style="1" hidden="1" customWidth="1"/>
    <col min="9732" max="9732" width="17.7109375" style="1" customWidth="1"/>
    <col min="9733" max="9980" width="9.140625" style="1"/>
    <col min="9981" max="9981" width="36.42578125" style="1" customWidth="1"/>
    <col min="9982" max="9982" width="10.140625" style="1" customWidth="1"/>
    <col min="9983" max="9983" width="18.85546875" style="1" customWidth="1"/>
    <col min="9984" max="9984" width="17.28515625" style="1" customWidth="1"/>
    <col min="9985" max="9985" width="17.5703125" style="1" customWidth="1"/>
    <col min="9986" max="9987" width="0" style="1" hidden="1" customWidth="1"/>
    <col min="9988" max="9988" width="17.7109375" style="1" customWidth="1"/>
    <col min="9989" max="10236" width="9.140625" style="1"/>
    <col min="10237" max="10237" width="36.42578125" style="1" customWidth="1"/>
    <col min="10238" max="10238" width="10.140625" style="1" customWidth="1"/>
    <col min="10239" max="10239" width="18.85546875" style="1" customWidth="1"/>
    <col min="10240" max="10240" width="17.28515625" style="1" customWidth="1"/>
    <col min="10241" max="10241" width="17.5703125" style="1" customWidth="1"/>
    <col min="10242" max="10243" width="0" style="1" hidden="1" customWidth="1"/>
    <col min="10244" max="10244" width="17.7109375" style="1" customWidth="1"/>
    <col min="10245" max="10492" width="9.140625" style="1"/>
    <col min="10493" max="10493" width="36.42578125" style="1" customWidth="1"/>
    <col min="10494" max="10494" width="10.140625" style="1" customWidth="1"/>
    <col min="10495" max="10495" width="18.85546875" style="1" customWidth="1"/>
    <col min="10496" max="10496" width="17.28515625" style="1" customWidth="1"/>
    <col min="10497" max="10497" width="17.5703125" style="1" customWidth="1"/>
    <col min="10498" max="10499" width="0" style="1" hidden="1" customWidth="1"/>
    <col min="10500" max="10500" width="17.7109375" style="1" customWidth="1"/>
    <col min="10501" max="10748" width="9.140625" style="1"/>
    <col min="10749" max="10749" width="36.42578125" style="1" customWidth="1"/>
    <col min="10750" max="10750" width="10.140625" style="1" customWidth="1"/>
    <col min="10751" max="10751" width="18.85546875" style="1" customWidth="1"/>
    <col min="10752" max="10752" width="17.28515625" style="1" customWidth="1"/>
    <col min="10753" max="10753" width="17.5703125" style="1" customWidth="1"/>
    <col min="10754" max="10755" width="0" style="1" hidden="1" customWidth="1"/>
    <col min="10756" max="10756" width="17.7109375" style="1" customWidth="1"/>
    <col min="10757" max="11004" width="9.140625" style="1"/>
    <col min="11005" max="11005" width="36.42578125" style="1" customWidth="1"/>
    <col min="11006" max="11006" width="10.140625" style="1" customWidth="1"/>
    <col min="11007" max="11007" width="18.85546875" style="1" customWidth="1"/>
    <col min="11008" max="11008" width="17.28515625" style="1" customWidth="1"/>
    <col min="11009" max="11009" width="17.5703125" style="1" customWidth="1"/>
    <col min="11010" max="11011" width="0" style="1" hidden="1" customWidth="1"/>
    <col min="11012" max="11012" width="17.7109375" style="1" customWidth="1"/>
    <col min="11013" max="11260" width="9.140625" style="1"/>
    <col min="11261" max="11261" width="36.42578125" style="1" customWidth="1"/>
    <col min="11262" max="11262" width="10.140625" style="1" customWidth="1"/>
    <col min="11263" max="11263" width="18.85546875" style="1" customWidth="1"/>
    <col min="11264" max="11264" width="17.28515625" style="1" customWidth="1"/>
    <col min="11265" max="11265" width="17.5703125" style="1" customWidth="1"/>
    <col min="11266" max="11267" width="0" style="1" hidden="1" customWidth="1"/>
    <col min="11268" max="11268" width="17.7109375" style="1" customWidth="1"/>
    <col min="11269" max="11516" width="9.140625" style="1"/>
    <col min="11517" max="11517" width="36.42578125" style="1" customWidth="1"/>
    <col min="11518" max="11518" width="10.140625" style="1" customWidth="1"/>
    <col min="11519" max="11519" width="18.85546875" style="1" customWidth="1"/>
    <col min="11520" max="11520" width="17.28515625" style="1" customWidth="1"/>
    <col min="11521" max="11521" width="17.5703125" style="1" customWidth="1"/>
    <col min="11522" max="11523" width="0" style="1" hidden="1" customWidth="1"/>
    <col min="11524" max="11524" width="17.7109375" style="1" customWidth="1"/>
    <col min="11525" max="11772" width="9.140625" style="1"/>
    <col min="11773" max="11773" width="36.42578125" style="1" customWidth="1"/>
    <col min="11774" max="11774" width="10.140625" style="1" customWidth="1"/>
    <col min="11775" max="11775" width="18.85546875" style="1" customWidth="1"/>
    <col min="11776" max="11776" width="17.28515625" style="1" customWidth="1"/>
    <col min="11777" max="11777" width="17.5703125" style="1" customWidth="1"/>
    <col min="11778" max="11779" width="0" style="1" hidden="1" customWidth="1"/>
    <col min="11780" max="11780" width="17.7109375" style="1" customWidth="1"/>
    <col min="11781" max="12028" width="9.140625" style="1"/>
    <col min="12029" max="12029" width="36.42578125" style="1" customWidth="1"/>
    <col min="12030" max="12030" width="10.140625" style="1" customWidth="1"/>
    <col min="12031" max="12031" width="18.85546875" style="1" customWidth="1"/>
    <col min="12032" max="12032" width="17.28515625" style="1" customWidth="1"/>
    <col min="12033" max="12033" width="17.5703125" style="1" customWidth="1"/>
    <col min="12034" max="12035" width="0" style="1" hidden="1" customWidth="1"/>
    <col min="12036" max="12036" width="17.7109375" style="1" customWidth="1"/>
    <col min="12037" max="12284" width="9.140625" style="1"/>
    <col min="12285" max="12285" width="36.42578125" style="1" customWidth="1"/>
    <col min="12286" max="12286" width="10.140625" style="1" customWidth="1"/>
    <col min="12287" max="12287" width="18.85546875" style="1" customWidth="1"/>
    <col min="12288" max="12288" width="17.28515625" style="1" customWidth="1"/>
    <col min="12289" max="12289" width="17.5703125" style="1" customWidth="1"/>
    <col min="12290" max="12291" width="0" style="1" hidden="1" customWidth="1"/>
    <col min="12292" max="12292" width="17.7109375" style="1" customWidth="1"/>
    <col min="12293" max="12540" width="9.140625" style="1"/>
    <col min="12541" max="12541" width="36.42578125" style="1" customWidth="1"/>
    <col min="12542" max="12542" width="10.140625" style="1" customWidth="1"/>
    <col min="12543" max="12543" width="18.85546875" style="1" customWidth="1"/>
    <col min="12544" max="12544" width="17.28515625" style="1" customWidth="1"/>
    <col min="12545" max="12545" width="17.5703125" style="1" customWidth="1"/>
    <col min="12546" max="12547" width="0" style="1" hidden="1" customWidth="1"/>
    <col min="12548" max="12548" width="17.7109375" style="1" customWidth="1"/>
    <col min="12549" max="12796" width="9.140625" style="1"/>
    <col min="12797" max="12797" width="36.42578125" style="1" customWidth="1"/>
    <col min="12798" max="12798" width="10.140625" style="1" customWidth="1"/>
    <col min="12799" max="12799" width="18.85546875" style="1" customWidth="1"/>
    <col min="12800" max="12800" width="17.28515625" style="1" customWidth="1"/>
    <col min="12801" max="12801" width="17.5703125" style="1" customWidth="1"/>
    <col min="12802" max="12803" width="0" style="1" hidden="1" customWidth="1"/>
    <col min="12804" max="12804" width="17.7109375" style="1" customWidth="1"/>
    <col min="12805" max="13052" width="9.140625" style="1"/>
    <col min="13053" max="13053" width="36.42578125" style="1" customWidth="1"/>
    <col min="13054" max="13054" width="10.140625" style="1" customWidth="1"/>
    <col min="13055" max="13055" width="18.85546875" style="1" customWidth="1"/>
    <col min="13056" max="13056" width="17.28515625" style="1" customWidth="1"/>
    <col min="13057" max="13057" width="17.5703125" style="1" customWidth="1"/>
    <col min="13058" max="13059" width="0" style="1" hidden="1" customWidth="1"/>
    <col min="13060" max="13060" width="17.7109375" style="1" customWidth="1"/>
    <col min="13061" max="13308" width="9.140625" style="1"/>
    <col min="13309" max="13309" width="36.42578125" style="1" customWidth="1"/>
    <col min="13310" max="13310" width="10.140625" style="1" customWidth="1"/>
    <col min="13311" max="13311" width="18.85546875" style="1" customWidth="1"/>
    <col min="13312" max="13312" width="17.28515625" style="1" customWidth="1"/>
    <col min="13313" max="13313" width="17.5703125" style="1" customWidth="1"/>
    <col min="13314" max="13315" width="0" style="1" hidden="1" customWidth="1"/>
    <col min="13316" max="13316" width="17.7109375" style="1" customWidth="1"/>
    <col min="13317" max="13564" width="9.140625" style="1"/>
    <col min="13565" max="13565" width="36.42578125" style="1" customWidth="1"/>
    <col min="13566" max="13566" width="10.140625" style="1" customWidth="1"/>
    <col min="13567" max="13567" width="18.85546875" style="1" customWidth="1"/>
    <col min="13568" max="13568" width="17.28515625" style="1" customWidth="1"/>
    <col min="13569" max="13569" width="17.5703125" style="1" customWidth="1"/>
    <col min="13570" max="13571" width="0" style="1" hidden="1" customWidth="1"/>
    <col min="13572" max="13572" width="17.7109375" style="1" customWidth="1"/>
    <col min="13573" max="13820" width="9.140625" style="1"/>
    <col min="13821" max="13821" width="36.42578125" style="1" customWidth="1"/>
    <col min="13822" max="13822" width="10.140625" style="1" customWidth="1"/>
    <col min="13823" max="13823" width="18.85546875" style="1" customWidth="1"/>
    <col min="13824" max="13824" width="17.28515625" style="1" customWidth="1"/>
    <col min="13825" max="13825" width="17.5703125" style="1" customWidth="1"/>
    <col min="13826" max="13827" width="0" style="1" hidden="1" customWidth="1"/>
    <col min="13828" max="13828" width="17.7109375" style="1" customWidth="1"/>
    <col min="13829" max="14076" width="9.140625" style="1"/>
    <col min="14077" max="14077" width="36.42578125" style="1" customWidth="1"/>
    <col min="14078" max="14078" width="10.140625" style="1" customWidth="1"/>
    <col min="14079" max="14079" width="18.85546875" style="1" customWidth="1"/>
    <col min="14080" max="14080" width="17.28515625" style="1" customWidth="1"/>
    <col min="14081" max="14081" width="17.5703125" style="1" customWidth="1"/>
    <col min="14082" max="14083" width="0" style="1" hidden="1" customWidth="1"/>
    <col min="14084" max="14084" width="17.7109375" style="1" customWidth="1"/>
    <col min="14085" max="14332" width="9.140625" style="1"/>
    <col min="14333" max="14333" width="36.42578125" style="1" customWidth="1"/>
    <col min="14334" max="14334" width="10.140625" style="1" customWidth="1"/>
    <col min="14335" max="14335" width="18.85546875" style="1" customWidth="1"/>
    <col min="14336" max="14336" width="17.28515625" style="1" customWidth="1"/>
    <col min="14337" max="14337" width="17.5703125" style="1" customWidth="1"/>
    <col min="14338" max="14339" width="0" style="1" hidden="1" customWidth="1"/>
    <col min="14340" max="14340" width="17.7109375" style="1" customWidth="1"/>
    <col min="14341" max="14588" width="9.140625" style="1"/>
    <col min="14589" max="14589" width="36.42578125" style="1" customWidth="1"/>
    <col min="14590" max="14590" width="10.140625" style="1" customWidth="1"/>
    <col min="14591" max="14591" width="18.85546875" style="1" customWidth="1"/>
    <col min="14592" max="14592" width="17.28515625" style="1" customWidth="1"/>
    <col min="14593" max="14593" width="17.5703125" style="1" customWidth="1"/>
    <col min="14594" max="14595" width="0" style="1" hidden="1" customWidth="1"/>
    <col min="14596" max="14596" width="17.7109375" style="1" customWidth="1"/>
    <col min="14597" max="14844" width="9.140625" style="1"/>
    <col min="14845" max="14845" width="36.42578125" style="1" customWidth="1"/>
    <col min="14846" max="14846" width="10.140625" style="1" customWidth="1"/>
    <col min="14847" max="14847" width="18.85546875" style="1" customWidth="1"/>
    <col min="14848" max="14848" width="17.28515625" style="1" customWidth="1"/>
    <col min="14849" max="14849" width="17.5703125" style="1" customWidth="1"/>
    <col min="14850" max="14851" width="0" style="1" hidden="1" customWidth="1"/>
    <col min="14852" max="14852" width="17.7109375" style="1" customWidth="1"/>
    <col min="14853" max="15100" width="9.140625" style="1"/>
    <col min="15101" max="15101" width="36.42578125" style="1" customWidth="1"/>
    <col min="15102" max="15102" width="10.140625" style="1" customWidth="1"/>
    <col min="15103" max="15103" width="18.85546875" style="1" customWidth="1"/>
    <col min="15104" max="15104" width="17.28515625" style="1" customWidth="1"/>
    <col min="15105" max="15105" width="17.5703125" style="1" customWidth="1"/>
    <col min="15106" max="15107" width="0" style="1" hidden="1" customWidth="1"/>
    <col min="15108" max="15108" width="17.7109375" style="1" customWidth="1"/>
    <col min="15109" max="15356" width="9.140625" style="1"/>
    <col min="15357" max="15357" width="36.42578125" style="1" customWidth="1"/>
    <col min="15358" max="15358" width="10.140625" style="1" customWidth="1"/>
    <col min="15359" max="15359" width="18.85546875" style="1" customWidth="1"/>
    <col min="15360" max="15360" width="17.28515625" style="1" customWidth="1"/>
    <col min="15361" max="15361" width="17.5703125" style="1" customWidth="1"/>
    <col min="15362" max="15363" width="0" style="1" hidden="1" customWidth="1"/>
    <col min="15364" max="15364" width="17.7109375" style="1" customWidth="1"/>
    <col min="15365" max="15612" width="9.140625" style="1"/>
    <col min="15613" max="15613" width="36.42578125" style="1" customWidth="1"/>
    <col min="15614" max="15614" width="10.140625" style="1" customWidth="1"/>
    <col min="15615" max="15615" width="18.85546875" style="1" customWidth="1"/>
    <col min="15616" max="15616" width="17.28515625" style="1" customWidth="1"/>
    <col min="15617" max="15617" width="17.5703125" style="1" customWidth="1"/>
    <col min="15618" max="15619" width="0" style="1" hidden="1" customWidth="1"/>
    <col min="15620" max="15620" width="17.7109375" style="1" customWidth="1"/>
    <col min="15621" max="15868" width="9.140625" style="1"/>
    <col min="15869" max="15869" width="36.42578125" style="1" customWidth="1"/>
    <col min="15870" max="15870" width="10.140625" style="1" customWidth="1"/>
    <col min="15871" max="15871" width="18.85546875" style="1" customWidth="1"/>
    <col min="15872" max="15872" width="17.28515625" style="1" customWidth="1"/>
    <col min="15873" max="15873" width="17.5703125" style="1" customWidth="1"/>
    <col min="15874" max="15875" width="0" style="1" hidden="1" customWidth="1"/>
    <col min="15876" max="15876" width="17.7109375" style="1" customWidth="1"/>
    <col min="15877" max="16124" width="9.140625" style="1"/>
    <col min="16125" max="16125" width="36.42578125" style="1" customWidth="1"/>
    <col min="16126" max="16126" width="10.140625" style="1" customWidth="1"/>
    <col min="16127" max="16127" width="18.85546875" style="1" customWidth="1"/>
    <col min="16128" max="16128" width="17.28515625" style="1" customWidth="1"/>
    <col min="16129" max="16129" width="17.5703125" style="1" customWidth="1"/>
    <col min="16130" max="16131" width="0" style="1" hidden="1" customWidth="1"/>
    <col min="16132" max="16132" width="17.7109375" style="1" customWidth="1"/>
    <col min="16133" max="16384" width="9.140625" style="1"/>
  </cols>
  <sheetData>
    <row r="1" spans="1:10" ht="15" customHeight="1">
      <c r="A1" s="273"/>
      <c r="B1" s="273"/>
      <c r="C1" s="273"/>
      <c r="D1" s="273"/>
      <c r="E1" s="273"/>
      <c r="F1" s="273"/>
    </row>
    <row r="2" spans="1:10">
      <c r="A2" s="420" t="s">
        <v>499</v>
      </c>
      <c r="B2" s="363"/>
      <c r="C2" s="363"/>
      <c r="D2" s="363"/>
      <c r="E2" s="363"/>
      <c r="F2" s="363"/>
      <c r="G2" s="363"/>
      <c r="H2" s="363"/>
      <c r="I2" s="364"/>
      <c r="J2" s="364"/>
    </row>
    <row r="3" spans="1:10" ht="15" customHeight="1">
      <c r="A3" s="275"/>
      <c r="B3" s="276"/>
      <c r="C3" s="276"/>
      <c r="D3" s="276"/>
      <c r="E3" s="276"/>
      <c r="F3" s="276"/>
      <c r="G3" s="276"/>
      <c r="H3" s="276"/>
      <c r="I3" s="17"/>
      <c r="J3" s="17"/>
    </row>
    <row r="4" spans="1:10" ht="18">
      <c r="A4" s="374" t="s">
        <v>100</v>
      </c>
      <c r="B4" s="375"/>
      <c r="C4" s="375"/>
      <c r="D4" s="375"/>
      <c r="E4" s="375"/>
      <c r="F4" s="375"/>
      <c r="G4" s="375"/>
      <c r="H4" s="375"/>
      <c r="I4" s="364"/>
      <c r="J4" s="364"/>
    </row>
    <row r="5" spans="1:10" ht="18">
      <c r="A5" s="376" t="s">
        <v>340</v>
      </c>
      <c r="B5" s="377"/>
      <c r="C5" s="377"/>
      <c r="D5" s="377"/>
      <c r="E5" s="377"/>
      <c r="F5" s="377"/>
      <c r="G5" s="377"/>
      <c r="H5" s="377"/>
      <c r="I5" s="364"/>
      <c r="J5" s="364"/>
    </row>
    <row r="6" spans="1:10">
      <c r="C6" s="425"/>
      <c r="D6" s="426"/>
      <c r="E6" s="426"/>
      <c r="F6" s="426"/>
    </row>
    <row r="7" spans="1:10">
      <c r="C7" s="277"/>
      <c r="D7" s="278"/>
      <c r="E7" s="278"/>
      <c r="F7" s="278"/>
    </row>
    <row r="8" spans="1:10">
      <c r="A8" s="406" t="s">
        <v>26</v>
      </c>
      <c r="B8" s="407" t="s">
        <v>104</v>
      </c>
      <c r="C8" s="427" t="s">
        <v>28</v>
      </c>
      <c r="D8" s="404"/>
      <c r="E8" s="404"/>
      <c r="F8" s="405"/>
      <c r="G8" s="427" t="s">
        <v>344</v>
      </c>
      <c r="H8" s="428"/>
      <c r="I8" s="428"/>
      <c r="J8" s="429"/>
    </row>
    <row r="9" spans="1:10" s="54" customFormat="1" ht="38.25">
      <c r="A9" s="379"/>
      <c r="B9" s="381"/>
      <c r="C9" s="143" t="s">
        <v>311</v>
      </c>
      <c r="D9" s="143" t="s">
        <v>341</v>
      </c>
      <c r="E9" s="143" t="s">
        <v>313</v>
      </c>
      <c r="F9" s="143" t="s">
        <v>287</v>
      </c>
      <c r="G9" s="143" t="s">
        <v>311</v>
      </c>
      <c r="H9" s="143" t="s">
        <v>341</v>
      </c>
      <c r="I9" s="143" t="s">
        <v>313</v>
      </c>
      <c r="J9" s="143" t="s">
        <v>287</v>
      </c>
    </row>
    <row r="10" spans="1:10">
      <c r="A10" s="150" t="s">
        <v>342</v>
      </c>
      <c r="B10" s="260" t="s">
        <v>193</v>
      </c>
      <c r="C10" s="149">
        <v>18078627</v>
      </c>
      <c r="D10" s="147">
        <v>0</v>
      </c>
      <c r="E10" s="147">
        <v>0</v>
      </c>
      <c r="F10" s="149">
        <f>SUM(C10:E10)</f>
        <v>18078627</v>
      </c>
      <c r="G10" s="274">
        <v>22162144</v>
      </c>
      <c r="H10" s="212"/>
      <c r="I10" s="212"/>
      <c r="J10" s="274">
        <v>22162144</v>
      </c>
    </row>
    <row r="11" spans="1:10">
      <c r="A11" s="150" t="s">
        <v>343</v>
      </c>
      <c r="B11" s="260" t="s">
        <v>193</v>
      </c>
      <c r="C11" s="147"/>
      <c r="D11" s="147"/>
      <c r="E11" s="147"/>
      <c r="F11" s="149"/>
      <c r="G11" s="259"/>
      <c r="H11" s="259"/>
      <c r="I11" s="259"/>
      <c r="J11" s="259"/>
    </row>
  </sheetData>
  <mergeCells count="8">
    <mergeCell ref="A2:J2"/>
    <mergeCell ref="A4:J4"/>
    <mergeCell ref="C6:F6"/>
    <mergeCell ref="C8:F8"/>
    <mergeCell ref="G8:J8"/>
    <mergeCell ref="A8:A9"/>
    <mergeCell ref="B8:B9"/>
    <mergeCell ref="A5:J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2"/>
  <sheetViews>
    <sheetView workbookViewId="0">
      <selection activeCell="J10" sqref="J10"/>
    </sheetView>
  </sheetViews>
  <sheetFormatPr defaultRowHeight="15"/>
  <cols>
    <col min="1" max="1" width="73.28515625" customWidth="1"/>
    <col min="2" max="2" width="10.7109375" customWidth="1"/>
    <col min="3" max="3" width="15" customWidth="1"/>
    <col min="4" max="4" width="15.5703125" style="279" customWidth="1"/>
    <col min="257" max="257" width="91.28515625" customWidth="1"/>
    <col min="258" max="258" width="10.7109375" customWidth="1"/>
    <col min="259" max="259" width="17.42578125" customWidth="1"/>
    <col min="513" max="513" width="91.28515625" customWidth="1"/>
    <col min="514" max="514" width="10.7109375" customWidth="1"/>
    <col min="515" max="515" width="17.42578125" customWidth="1"/>
    <col min="769" max="769" width="91.28515625" customWidth="1"/>
    <col min="770" max="770" width="10.7109375" customWidth="1"/>
    <col min="771" max="771" width="17.42578125" customWidth="1"/>
    <col min="1025" max="1025" width="91.28515625" customWidth="1"/>
    <col min="1026" max="1026" width="10.7109375" customWidth="1"/>
    <col min="1027" max="1027" width="17.42578125" customWidth="1"/>
    <col min="1281" max="1281" width="91.28515625" customWidth="1"/>
    <col min="1282" max="1282" width="10.7109375" customWidth="1"/>
    <col min="1283" max="1283" width="17.42578125" customWidth="1"/>
    <col min="1537" max="1537" width="91.28515625" customWidth="1"/>
    <col min="1538" max="1538" width="10.7109375" customWidth="1"/>
    <col min="1539" max="1539" width="17.42578125" customWidth="1"/>
    <col min="1793" max="1793" width="91.28515625" customWidth="1"/>
    <col min="1794" max="1794" width="10.7109375" customWidth="1"/>
    <col min="1795" max="1795" width="17.42578125" customWidth="1"/>
    <col min="2049" max="2049" width="91.28515625" customWidth="1"/>
    <col min="2050" max="2050" width="10.7109375" customWidth="1"/>
    <col min="2051" max="2051" width="17.42578125" customWidth="1"/>
    <col min="2305" max="2305" width="91.28515625" customWidth="1"/>
    <col min="2306" max="2306" width="10.7109375" customWidth="1"/>
    <col min="2307" max="2307" width="17.42578125" customWidth="1"/>
    <col min="2561" max="2561" width="91.28515625" customWidth="1"/>
    <col min="2562" max="2562" width="10.7109375" customWidth="1"/>
    <col min="2563" max="2563" width="17.42578125" customWidth="1"/>
    <col min="2817" max="2817" width="91.28515625" customWidth="1"/>
    <col min="2818" max="2818" width="10.7109375" customWidth="1"/>
    <col min="2819" max="2819" width="17.42578125" customWidth="1"/>
    <col min="3073" max="3073" width="91.28515625" customWidth="1"/>
    <col min="3074" max="3074" width="10.7109375" customWidth="1"/>
    <col min="3075" max="3075" width="17.42578125" customWidth="1"/>
    <col min="3329" max="3329" width="91.28515625" customWidth="1"/>
    <col min="3330" max="3330" width="10.7109375" customWidth="1"/>
    <col min="3331" max="3331" width="17.42578125" customWidth="1"/>
    <col min="3585" max="3585" width="91.28515625" customWidth="1"/>
    <col min="3586" max="3586" width="10.7109375" customWidth="1"/>
    <col min="3587" max="3587" width="17.42578125" customWidth="1"/>
    <col min="3841" max="3841" width="91.28515625" customWidth="1"/>
    <col min="3842" max="3842" width="10.7109375" customWidth="1"/>
    <col min="3843" max="3843" width="17.42578125" customWidth="1"/>
    <col min="4097" max="4097" width="91.28515625" customWidth="1"/>
    <col min="4098" max="4098" width="10.7109375" customWidth="1"/>
    <col min="4099" max="4099" width="17.42578125" customWidth="1"/>
    <col min="4353" max="4353" width="91.28515625" customWidth="1"/>
    <col min="4354" max="4354" width="10.7109375" customWidth="1"/>
    <col min="4355" max="4355" width="17.42578125" customWidth="1"/>
    <col min="4609" max="4609" width="91.28515625" customWidth="1"/>
    <col min="4610" max="4610" width="10.7109375" customWidth="1"/>
    <col min="4611" max="4611" width="17.42578125" customWidth="1"/>
    <col min="4865" max="4865" width="91.28515625" customWidth="1"/>
    <col min="4866" max="4866" width="10.7109375" customWidth="1"/>
    <col min="4867" max="4867" width="17.42578125" customWidth="1"/>
    <col min="5121" max="5121" width="91.28515625" customWidth="1"/>
    <col min="5122" max="5122" width="10.7109375" customWidth="1"/>
    <col min="5123" max="5123" width="17.42578125" customWidth="1"/>
    <col min="5377" max="5377" width="91.28515625" customWidth="1"/>
    <col min="5378" max="5378" width="10.7109375" customWidth="1"/>
    <col min="5379" max="5379" width="17.42578125" customWidth="1"/>
    <col min="5633" max="5633" width="91.28515625" customWidth="1"/>
    <col min="5634" max="5634" width="10.7109375" customWidth="1"/>
    <col min="5635" max="5635" width="17.42578125" customWidth="1"/>
    <col min="5889" max="5889" width="91.28515625" customWidth="1"/>
    <col min="5890" max="5890" width="10.7109375" customWidth="1"/>
    <col min="5891" max="5891" width="17.42578125" customWidth="1"/>
    <col min="6145" max="6145" width="91.28515625" customWidth="1"/>
    <col min="6146" max="6146" width="10.7109375" customWidth="1"/>
    <col min="6147" max="6147" width="17.42578125" customWidth="1"/>
    <col min="6401" max="6401" width="91.28515625" customWidth="1"/>
    <col min="6402" max="6402" width="10.7109375" customWidth="1"/>
    <col min="6403" max="6403" width="17.42578125" customWidth="1"/>
    <col min="6657" max="6657" width="91.28515625" customWidth="1"/>
    <col min="6658" max="6658" width="10.7109375" customWidth="1"/>
    <col min="6659" max="6659" width="17.42578125" customWidth="1"/>
    <col min="6913" max="6913" width="91.28515625" customWidth="1"/>
    <col min="6914" max="6914" width="10.7109375" customWidth="1"/>
    <col min="6915" max="6915" width="17.42578125" customWidth="1"/>
    <col min="7169" max="7169" width="91.28515625" customWidth="1"/>
    <col min="7170" max="7170" width="10.7109375" customWidth="1"/>
    <col min="7171" max="7171" width="17.42578125" customWidth="1"/>
    <col min="7425" max="7425" width="91.28515625" customWidth="1"/>
    <col min="7426" max="7426" width="10.7109375" customWidth="1"/>
    <col min="7427" max="7427" width="17.42578125" customWidth="1"/>
    <col min="7681" max="7681" width="91.28515625" customWidth="1"/>
    <col min="7682" max="7682" width="10.7109375" customWidth="1"/>
    <col min="7683" max="7683" width="17.42578125" customWidth="1"/>
    <col min="7937" max="7937" width="91.28515625" customWidth="1"/>
    <col min="7938" max="7938" width="10.7109375" customWidth="1"/>
    <col min="7939" max="7939" width="17.42578125" customWidth="1"/>
    <col min="8193" max="8193" width="91.28515625" customWidth="1"/>
    <col min="8194" max="8194" width="10.7109375" customWidth="1"/>
    <col min="8195" max="8195" width="17.42578125" customWidth="1"/>
    <col min="8449" max="8449" width="91.28515625" customWidth="1"/>
    <col min="8450" max="8450" width="10.7109375" customWidth="1"/>
    <col min="8451" max="8451" width="17.42578125" customWidth="1"/>
    <col min="8705" max="8705" width="91.28515625" customWidth="1"/>
    <col min="8706" max="8706" width="10.7109375" customWidth="1"/>
    <col min="8707" max="8707" width="17.42578125" customWidth="1"/>
    <col min="8961" max="8961" width="91.28515625" customWidth="1"/>
    <col min="8962" max="8962" width="10.7109375" customWidth="1"/>
    <col min="8963" max="8963" width="17.42578125" customWidth="1"/>
    <col min="9217" max="9217" width="91.28515625" customWidth="1"/>
    <col min="9218" max="9218" width="10.7109375" customWidth="1"/>
    <col min="9219" max="9219" width="17.42578125" customWidth="1"/>
    <col min="9473" max="9473" width="91.28515625" customWidth="1"/>
    <col min="9474" max="9474" width="10.7109375" customWidth="1"/>
    <col min="9475" max="9475" width="17.42578125" customWidth="1"/>
    <col min="9729" max="9729" width="91.28515625" customWidth="1"/>
    <col min="9730" max="9730" width="10.7109375" customWidth="1"/>
    <col min="9731" max="9731" width="17.42578125" customWidth="1"/>
    <col min="9985" max="9985" width="91.28515625" customWidth="1"/>
    <col min="9986" max="9986" width="10.7109375" customWidth="1"/>
    <col min="9987" max="9987" width="17.42578125" customWidth="1"/>
    <col min="10241" max="10241" width="91.28515625" customWidth="1"/>
    <col min="10242" max="10242" width="10.7109375" customWidth="1"/>
    <col min="10243" max="10243" width="17.42578125" customWidth="1"/>
    <col min="10497" max="10497" width="91.28515625" customWidth="1"/>
    <col min="10498" max="10498" width="10.7109375" customWidth="1"/>
    <col min="10499" max="10499" width="17.42578125" customWidth="1"/>
    <col min="10753" max="10753" width="91.28515625" customWidth="1"/>
    <col min="10754" max="10754" width="10.7109375" customWidth="1"/>
    <col min="10755" max="10755" width="17.42578125" customWidth="1"/>
    <col min="11009" max="11009" width="91.28515625" customWidth="1"/>
    <col min="11010" max="11010" width="10.7109375" customWidth="1"/>
    <col min="11011" max="11011" width="17.42578125" customWidth="1"/>
    <col min="11265" max="11265" width="91.28515625" customWidth="1"/>
    <col min="11266" max="11266" width="10.7109375" customWidth="1"/>
    <col min="11267" max="11267" width="17.42578125" customWidth="1"/>
    <col min="11521" max="11521" width="91.28515625" customWidth="1"/>
    <col min="11522" max="11522" width="10.7109375" customWidth="1"/>
    <col min="11523" max="11523" width="17.42578125" customWidth="1"/>
    <col min="11777" max="11777" width="91.28515625" customWidth="1"/>
    <col min="11778" max="11778" width="10.7109375" customWidth="1"/>
    <col min="11779" max="11779" width="17.42578125" customWidth="1"/>
    <col min="12033" max="12033" width="91.28515625" customWidth="1"/>
    <col min="12034" max="12034" width="10.7109375" customWidth="1"/>
    <col min="12035" max="12035" width="17.42578125" customWidth="1"/>
    <col min="12289" max="12289" width="91.28515625" customWidth="1"/>
    <col min="12290" max="12290" width="10.7109375" customWidth="1"/>
    <col min="12291" max="12291" width="17.42578125" customWidth="1"/>
    <col min="12545" max="12545" width="91.28515625" customWidth="1"/>
    <col min="12546" max="12546" width="10.7109375" customWidth="1"/>
    <col min="12547" max="12547" width="17.42578125" customWidth="1"/>
    <col min="12801" max="12801" width="91.28515625" customWidth="1"/>
    <col min="12802" max="12802" width="10.7109375" customWidth="1"/>
    <col min="12803" max="12803" width="17.42578125" customWidth="1"/>
    <col min="13057" max="13057" width="91.28515625" customWidth="1"/>
    <col min="13058" max="13058" width="10.7109375" customWidth="1"/>
    <col min="13059" max="13059" width="17.42578125" customWidth="1"/>
    <col min="13313" max="13313" width="91.28515625" customWidth="1"/>
    <col min="13314" max="13314" width="10.7109375" customWidth="1"/>
    <col min="13315" max="13315" width="17.42578125" customWidth="1"/>
    <col min="13569" max="13569" width="91.28515625" customWidth="1"/>
    <col min="13570" max="13570" width="10.7109375" customWidth="1"/>
    <col min="13571" max="13571" width="17.42578125" customWidth="1"/>
    <col min="13825" max="13825" width="91.28515625" customWidth="1"/>
    <col min="13826" max="13826" width="10.7109375" customWidth="1"/>
    <col min="13827" max="13827" width="17.42578125" customWidth="1"/>
    <col min="14081" max="14081" width="91.28515625" customWidth="1"/>
    <col min="14082" max="14082" width="10.7109375" customWidth="1"/>
    <col min="14083" max="14083" width="17.42578125" customWidth="1"/>
    <col min="14337" max="14337" width="91.28515625" customWidth="1"/>
    <col min="14338" max="14338" width="10.7109375" customWidth="1"/>
    <col min="14339" max="14339" width="17.42578125" customWidth="1"/>
    <col min="14593" max="14593" width="91.28515625" customWidth="1"/>
    <col min="14594" max="14594" width="10.7109375" customWidth="1"/>
    <col min="14595" max="14595" width="17.42578125" customWidth="1"/>
    <col min="14849" max="14849" width="91.28515625" customWidth="1"/>
    <col min="14850" max="14850" width="10.7109375" customWidth="1"/>
    <col min="14851" max="14851" width="17.42578125" customWidth="1"/>
    <col min="15105" max="15105" width="91.28515625" customWidth="1"/>
    <col min="15106" max="15106" width="10.7109375" customWidth="1"/>
    <col min="15107" max="15107" width="17.42578125" customWidth="1"/>
    <col min="15361" max="15361" width="91.28515625" customWidth="1"/>
    <col min="15362" max="15362" width="10.7109375" customWidth="1"/>
    <col min="15363" max="15363" width="17.42578125" customWidth="1"/>
    <col min="15617" max="15617" width="91.28515625" customWidth="1"/>
    <col min="15618" max="15618" width="10.7109375" customWidth="1"/>
    <col min="15619" max="15619" width="17.42578125" customWidth="1"/>
    <col min="15873" max="15873" width="91.28515625" customWidth="1"/>
    <col min="15874" max="15874" width="10.7109375" customWidth="1"/>
    <col min="15875" max="15875" width="17.42578125" customWidth="1"/>
    <col min="16129" max="16129" width="91.28515625" customWidth="1"/>
    <col min="16130" max="16130" width="10.7109375" customWidth="1"/>
    <col min="16131" max="16131" width="17.42578125" customWidth="1"/>
  </cols>
  <sheetData>
    <row r="1" spans="1:4">
      <c r="A1" s="420" t="s">
        <v>365</v>
      </c>
      <c r="B1" s="420"/>
      <c r="C1" s="420"/>
      <c r="D1" s="364"/>
    </row>
    <row r="2" spans="1:4">
      <c r="A2" s="272"/>
      <c r="B2" s="272"/>
      <c r="C2" s="272"/>
      <c r="D2" s="17"/>
    </row>
    <row r="3" spans="1:4">
      <c r="A3" s="272"/>
      <c r="B3" s="272"/>
      <c r="C3" s="272"/>
      <c r="D3" s="17"/>
    </row>
    <row r="4" spans="1:4" ht="18">
      <c r="A4" s="374" t="s">
        <v>100</v>
      </c>
      <c r="B4" s="377"/>
      <c r="C4" s="377"/>
      <c r="D4" s="364"/>
    </row>
    <row r="5" spans="1:4" ht="18">
      <c r="A5" s="376" t="s">
        <v>345</v>
      </c>
      <c r="B5" s="377"/>
      <c r="C5" s="377"/>
      <c r="D5" s="364"/>
    </row>
    <row r="6" spans="1:4" ht="18">
      <c r="A6" s="51"/>
      <c r="B6" s="52"/>
      <c r="C6" s="52"/>
      <c r="D6" s="17"/>
    </row>
    <row r="7" spans="1:4" ht="18">
      <c r="A7" s="51"/>
      <c r="B7" s="52"/>
      <c r="C7" s="52"/>
      <c r="D7" s="17"/>
    </row>
    <row r="8" spans="1:4" ht="18">
      <c r="A8" s="51"/>
      <c r="B8" s="52"/>
      <c r="C8" s="52"/>
      <c r="D8" s="17"/>
    </row>
    <row r="9" spans="1:4">
      <c r="A9" s="18" t="s">
        <v>240</v>
      </c>
    </row>
    <row r="10" spans="1:4" ht="30">
      <c r="A10" s="280" t="s">
        <v>346</v>
      </c>
      <c r="B10" s="133" t="s">
        <v>104</v>
      </c>
      <c r="C10" s="250" t="s">
        <v>347</v>
      </c>
      <c r="D10" s="281" t="s">
        <v>2</v>
      </c>
    </row>
    <row r="11" spans="1:4">
      <c r="A11" s="37" t="s">
        <v>348</v>
      </c>
      <c r="B11" s="23" t="s">
        <v>191</v>
      </c>
      <c r="C11" s="282">
        <v>950000</v>
      </c>
      <c r="D11" s="283">
        <v>950000</v>
      </c>
    </row>
    <row r="12" spans="1:4">
      <c r="A12" s="37" t="s">
        <v>349</v>
      </c>
      <c r="B12" s="23" t="s">
        <v>191</v>
      </c>
      <c r="C12" s="282">
        <v>850200</v>
      </c>
      <c r="D12" s="283">
        <v>850200</v>
      </c>
    </row>
    <row r="13" spans="1:4">
      <c r="A13" s="37" t="s">
        <v>350</v>
      </c>
      <c r="B13" s="23" t="s">
        <v>191</v>
      </c>
      <c r="C13" s="282">
        <v>30037390</v>
      </c>
      <c r="D13" s="283">
        <v>33099939</v>
      </c>
    </row>
    <row r="14" spans="1:4">
      <c r="A14" s="284" t="s">
        <v>190</v>
      </c>
      <c r="B14" s="29" t="s">
        <v>191</v>
      </c>
      <c r="C14" s="285">
        <f>SUM(C11:C13)</f>
        <v>31837590</v>
      </c>
      <c r="D14" s="283">
        <f>SUM(D11:D13)</f>
        <v>34900139</v>
      </c>
    </row>
    <row r="15" spans="1:4" hidden="1">
      <c r="A15" s="37" t="s">
        <v>351</v>
      </c>
      <c r="B15" s="27" t="s">
        <v>352</v>
      </c>
      <c r="C15" s="282"/>
      <c r="D15" s="283"/>
    </row>
    <row r="16" spans="1:4" hidden="1">
      <c r="A16" s="37" t="s">
        <v>353</v>
      </c>
      <c r="B16" s="27" t="s">
        <v>352</v>
      </c>
      <c r="C16" s="282"/>
      <c r="D16" s="283"/>
    </row>
    <row r="17" spans="1:10" hidden="1">
      <c r="A17" s="37" t="s">
        <v>354</v>
      </c>
      <c r="B17" s="27" t="s">
        <v>352</v>
      </c>
      <c r="C17" s="282"/>
      <c r="D17" s="283"/>
    </row>
    <row r="18" spans="1:10" hidden="1">
      <c r="A18" s="27" t="s">
        <v>355</v>
      </c>
      <c r="B18" s="27" t="s">
        <v>352</v>
      </c>
      <c r="C18" s="282"/>
      <c r="D18" s="283"/>
    </row>
    <row r="19" spans="1:10" hidden="1">
      <c r="A19" s="27" t="s">
        <v>356</v>
      </c>
      <c r="B19" s="27" t="s">
        <v>352</v>
      </c>
      <c r="C19" s="282"/>
      <c r="D19" s="283"/>
    </row>
    <row r="20" spans="1:10" hidden="1">
      <c r="A20" s="27" t="s">
        <v>357</v>
      </c>
      <c r="B20" s="27" t="s">
        <v>352</v>
      </c>
      <c r="C20" s="282"/>
      <c r="D20" s="283"/>
    </row>
    <row r="21" spans="1:10" hidden="1">
      <c r="A21" s="37" t="s">
        <v>358</v>
      </c>
      <c r="B21" s="27" t="s">
        <v>352</v>
      </c>
      <c r="C21" s="282"/>
      <c r="D21" s="283"/>
    </row>
    <row r="22" spans="1:10" hidden="1">
      <c r="A22" s="37" t="s">
        <v>359</v>
      </c>
      <c r="B22" s="27" t="s">
        <v>352</v>
      </c>
      <c r="C22" s="282"/>
      <c r="D22" s="283"/>
    </row>
    <row r="23" spans="1:10" hidden="1">
      <c r="A23" s="37" t="s">
        <v>360</v>
      </c>
      <c r="B23" s="27" t="s">
        <v>352</v>
      </c>
      <c r="C23" s="282"/>
      <c r="D23" s="283"/>
    </row>
    <row r="24" spans="1:10" hidden="1">
      <c r="A24" s="37" t="s">
        <v>361</v>
      </c>
      <c r="B24" s="27" t="s">
        <v>352</v>
      </c>
      <c r="C24" s="282"/>
      <c r="D24" s="283"/>
    </row>
    <row r="25" spans="1:10">
      <c r="A25" s="37" t="s">
        <v>351</v>
      </c>
      <c r="B25" s="27" t="s">
        <v>193</v>
      </c>
      <c r="C25" s="282">
        <v>250000</v>
      </c>
      <c r="D25" s="283">
        <v>250000</v>
      </c>
    </row>
    <row r="26" spans="1:10">
      <c r="A26" s="37" t="s">
        <v>353</v>
      </c>
      <c r="B26" s="27" t="s">
        <v>193</v>
      </c>
      <c r="C26" s="282">
        <v>4569000</v>
      </c>
      <c r="D26" s="283">
        <v>4569000</v>
      </c>
      <c r="J26" t="s">
        <v>362</v>
      </c>
    </row>
    <row r="27" spans="1:10">
      <c r="A27" s="27" t="s">
        <v>357</v>
      </c>
      <c r="B27" s="27" t="s">
        <v>193</v>
      </c>
      <c r="C27" s="282">
        <v>23057632</v>
      </c>
      <c r="D27" s="283">
        <v>23057632</v>
      </c>
    </row>
    <row r="28" spans="1:10">
      <c r="A28" s="46" t="s">
        <v>363</v>
      </c>
      <c r="B28" s="28" t="s">
        <v>193</v>
      </c>
      <c r="C28" s="285">
        <f>SUM(C25:C27)</f>
        <v>27876632</v>
      </c>
      <c r="D28" s="286">
        <f>SUM(D25:D27)</f>
        <v>27876632</v>
      </c>
    </row>
    <row r="29" spans="1:10">
      <c r="A29" s="37" t="s">
        <v>350</v>
      </c>
      <c r="B29" s="23" t="s">
        <v>225</v>
      </c>
      <c r="C29" s="282"/>
      <c r="D29" s="283">
        <v>1500000</v>
      </c>
    </row>
    <row r="30" spans="1:10">
      <c r="A30" s="284" t="s">
        <v>364</v>
      </c>
      <c r="B30" s="29" t="s">
        <v>225</v>
      </c>
      <c r="C30" s="282"/>
      <c r="D30" s="286">
        <f>SUM(D29:D29)</f>
        <v>1500000</v>
      </c>
    </row>
    <row r="31" spans="1:10">
      <c r="A31" s="37" t="s">
        <v>354</v>
      </c>
      <c r="B31" s="23" t="s">
        <v>227</v>
      </c>
      <c r="C31" s="282">
        <v>3000000</v>
      </c>
      <c r="D31" s="283">
        <v>3000000</v>
      </c>
    </row>
    <row r="32" spans="1:10">
      <c r="A32" s="46" t="s">
        <v>226</v>
      </c>
      <c r="B32" s="29" t="s">
        <v>227</v>
      </c>
      <c r="C32" s="285">
        <f>SUM(C31:C31)</f>
        <v>3000000</v>
      </c>
      <c r="D32" s="286">
        <f>SUM(D31)</f>
        <v>3000000</v>
      </c>
    </row>
  </sheetData>
  <mergeCells count="3">
    <mergeCell ref="A1:D1"/>
    <mergeCell ref="A4:D4"/>
    <mergeCell ref="A5:D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26"/>
  <sheetViews>
    <sheetView topLeftCell="A112" zoomScale="90" zoomScaleNormal="90" workbookViewId="0">
      <selection activeCell="G122" sqref="G122"/>
    </sheetView>
  </sheetViews>
  <sheetFormatPr defaultRowHeight="12.75"/>
  <cols>
    <col min="1" max="1" width="83.5703125" style="289" bestFit="1" customWidth="1"/>
    <col min="2" max="2" width="8.85546875" style="289" customWidth="1"/>
    <col min="3" max="3" width="16.28515625" style="289" bestFit="1" customWidth="1"/>
    <col min="4" max="4" width="16.140625" style="289" bestFit="1" customWidth="1"/>
    <col min="5" max="5" width="17.7109375" style="289" bestFit="1" customWidth="1"/>
    <col min="6" max="6" width="16.42578125" style="289" bestFit="1" customWidth="1"/>
    <col min="7" max="7" width="17.42578125" style="289" bestFit="1" customWidth="1"/>
    <col min="8" max="8" width="17.28515625" style="289" bestFit="1" customWidth="1"/>
    <col min="9" max="9" width="16.28515625" style="289" bestFit="1" customWidth="1"/>
    <col min="10" max="10" width="17.28515625" style="289" bestFit="1" customWidth="1"/>
    <col min="11" max="11" width="17.140625" style="289" bestFit="1" customWidth="1"/>
    <col min="12" max="12" width="16.42578125" style="289" bestFit="1" customWidth="1"/>
    <col min="13" max="13" width="16.28515625" style="289" bestFit="1" customWidth="1"/>
    <col min="14" max="14" width="16.140625" style="289" bestFit="1" customWidth="1"/>
    <col min="15" max="15" width="17.28515625" style="289" bestFit="1" customWidth="1"/>
    <col min="16" max="16" width="15.5703125" style="290" customWidth="1"/>
    <col min="17" max="254" width="9.140625" style="289"/>
    <col min="255" max="255" width="91.140625" style="289" customWidth="1"/>
    <col min="256" max="256" width="9.140625" style="289"/>
    <col min="257" max="257" width="15.140625" style="289" customWidth="1"/>
    <col min="258" max="258" width="14" style="289" customWidth="1"/>
    <col min="259" max="259" width="15.5703125" style="289" customWidth="1"/>
    <col min="260" max="260" width="14" style="289" customWidth="1"/>
    <col min="261" max="261" width="14.7109375" style="289" customWidth="1"/>
    <col min="262" max="262" width="15.28515625" style="289" customWidth="1"/>
    <col min="263" max="263" width="14.85546875" style="289" customWidth="1"/>
    <col min="264" max="264" width="15.85546875" style="289" bestFit="1" customWidth="1"/>
    <col min="265" max="265" width="16.140625" style="289" bestFit="1" customWidth="1"/>
    <col min="266" max="266" width="15.7109375" style="289" customWidth="1"/>
    <col min="267" max="267" width="15.7109375" style="289" bestFit="1" customWidth="1"/>
    <col min="268" max="268" width="15.140625" style="289" customWidth="1"/>
    <col min="269" max="269" width="19.42578125" style="289" customWidth="1"/>
    <col min="270" max="270" width="20.5703125" style="289" customWidth="1"/>
    <col min="271" max="510" width="9.140625" style="289"/>
    <col min="511" max="511" width="91.140625" style="289" customWidth="1"/>
    <col min="512" max="512" width="9.140625" style="289"/>
    <col min="513" max="513" width="15.140625" style="289" customWidth="1"/>
    <col min="514" max="514" width="14" style="289" customWidth="1"/>
    <col min="515" max="515" width="15.5703125" style="289" customWidth="1"/>
    <col min="516" max="516" width="14" style="289" customWidth="1"/>
    <col min="517" max="517" width="14.7109375" style="289" customWidth="1"/>
    <col min="518" max="518" width="15.28515625" style="289" customWidth="1"/>
    <col min="519" max="519" width="14.85546875" style="289" customWidth="1"/>
    <col min="520" max="520" width="15.85546875" style="289" bestFit="1" customWidth="1"/>
    <col min="521" max="521" width="16.140625" style="289" bestFit="1" customWidth="1"/>
    <col min="522" max="522" width="15.7109375" style="289" customWidth="1"/>
    <col min="523" max="523" width="15.7109375" style="289" bestFit="1" customWidth="1"/>
    <col min="524" max="524" width="15.140625" style="289" customWidth="1"/>
    <col min="525" max="525" width="19.42578125" style="289" customWidth="1"/>
    <col min="526" max="526" width="20.5703125" style="289" customWidth="1"/>
    <col min="527" max="766" width="9.140625" style="289"/>
    <col min="767" max="767" width="91.140625" style="289" customWidth="1"/>
    <col min="768" max="768" width="9.140625" style="289"/>
    <col min="769" max="769" width="15.140625" style="289" customWidth="1"/>
    <col min="770" max="770" width="14" style="289" customWidth="1"/>
    <col min="771" max="771" width="15.5703125" style="289" customWidth="1"/>
    <col min="772" max="772" width="14" style="289" customWidth="1"/>
    <col min="773" max="773" width="14.7109375" style="289" customWidth="1"/>
    <col min="774" max="774" width="15.28515625" style="289" customWidth="1"/>
    <col min="775" max="775" width="14.85546875" style="289" customWidth="1"/>
    <col min="776" max="776" width="15.85546875" style="289" bestFit="1" customWidth="1"/>
    <col min="777" max="777" width="16.140625" style="289" bestFit="1" customWidth="1"/>
    <col min="778" max="778" width="15.7109375" style="289" customWidth="1"/>
    <col min="779" max="779" width="15.7109375" style="289" bestFit="1" customWidth="1"/>
    <col min="780" max="780" width="15.140625" style="289" customWidth="1"/>
    <col min="781" max="781" width="19.42578125" style="289" customWidth="1"/>
    <col min="782" max="782" width="20.5703125" style="289" customWidth="1"/>
    <col min="783" max="1022" width="9.140625" style="289"/>
    <col min="1023" max="1023" width="91.140625" style="289" customWidth="1"/>
    <col min="1024" max="1024" width="9.140625" style="289"/>
    <col min="1025" max="1025" width="15.140625" style="289" customWidth="1"/>
    <col min="1026" max="1026" width="14" style="289" customWidth="1"/>
    <col min="1027" max="1027" width="15.5703125" style="289" customWidth="1"/>
    <col min="1028" max="1028" width="14" style="289" customWidth="1"/>
    <col min="1029" max="1029" width="14.7109375" style="289" customWidth="1"/>
    <col min="1030" max="1030" width="15.28515625" style="289" customWidth="1"/>
    <col min="1031" max="1031" width="14.85546875" style="289" customWidth="1"/>
    <col min="1032" max="1032" width="15.85546875" style="289" bestFit="1" customWidth="1"/>
    <col min="1033" max="1033" width="16.140625" style="289" bestFit="1" customWidth="1"/>
    <col min="1034" max="1034" width="15.7109375" style="289" customWidth="1"/>
    <col min="1035" max="1035" width="15.7109375" style="289" bestFit="1" customWidth="1"/>
    <col min="1036" max="1036" width="15.140625" style="289" customWidth="1"/>
    <col min="1037" max="1037" width="19.42578125" style="289" customWidth="1"/>
    <col min="1038" max="1038" width="20.5703125" style="289" customWidth="1"/>
    <col min="1039" max="1278" width="9.140625" style="289"/>
    <col min="1279" max="1279" width="91.140625" style="289" customWidth="1"/>
    <col min="1280" max="1280" width="9.140625" style="289"/>
    <col min="1281" max="1281" width="15.140625" style="289" customWidth="1"/>
    <col min="1282" max="1282" width="14" style="289" customWidth="1"/>
    <col min="1283" max="1283" width="15.5703125" style="289" customWidth="1"/>
    <col min="1284" max="1284" width="14" style="289" customWidth="1"/>
    <col min="1285" max="1285" width="14.7109375" style="289" customWidth="1"/>
    <col min="1286" max="1286" width="15.28515625" style="289" customWidth="1"/>
    <col min="1287" max="1287" width="14.85546875" style="289" customWidth="1"/>
    <col min="1288" max="1288" width="15.85546875" style="289" bestFit="1" customWidth="1"/>
    <col min="1289" max="1289" width="16.140625" style="289" bestFit="1" customWidth="1"/>
    <col min="1290" max="1290" width="15.7109375" style="289" customWidth="1"/>
    <col min="1291" max="1291" width="15.7109375" style="289" bestFit="1" customWidth="1"/>
    <col min="1292" max="1292" width="15.140625" style="289" customWidth="1"/>
    <col min="1293" max="1293" width="19.42578125" style="289" customWidth="1"/>
    <col min="1294" max="1294" width="20.5703125" style="289" customWidth="1"/>
    <col min="1295" max="1534" width="9.140625" style="289"/>
    <col min="1535" max="1535" width="91.140625" style="289" customWidth="1"/>
    <col min="1536" max="1536" width="9.140625" style="289"/>
    <col min="1537" max="1537" width="15.140625" style="289" customWidth="1"/>
    <col min="1538" max="1538" width="14" style="289" customWidth="1"/>
    <col min="1539" max="1539" width="15.5703125" style="289" customWidth="1"/>
    <col min="1540" max="1540" width="14" style="289" customWidth="1"/>
    <col min="1541" max="1541" width="14.7109375" style="289" customWidth="1"/>
    <col min="1542" max="1542" width="15.28515625" style="289" customWidth="1"/>
    <col min="1543" max="1543" width="14.85546875" style="289" customWidth="1"/>
    <col min="1544" max="1544" width="15.85546875" style="289" bestFit="1" customWidth="1"/>
    <col min="1545" max="1545" width="16.140625" style="289" bestFit="1" customWidth="1"/>
    <col min="1546" max="1546" width="15.7109375" style="289" customWidth="1"/>
    <col min="1547" max="1547" width="15.7109375" style="289" bestFit="1" customWidth="1"/>
    <col min="1548" max="1548" width="15.140625" style="289" customWidth="1"/>
    <col min="1549" max="1549" width="19.42578125" style="289" customWidth="1"/>
    <col min="1550" max="1550" width="20.5703125" style="289" customWidth="1"/>
    <col min="1551" max="1790" width="9.140625" style="289"/>
    <col min="1791" max="1791" width="91.140625" style="289" customWidth="1"/>
    <col min="1792" max="1792" width="9.140625" style="289"/>
    <col min="1793" max="1793" width="15.140625" style="289" customWidth="1"/>
    <col min="1794" max="1794" width="14" style="289" customWidth="1"/>
    <col min="1795" max="1795" width="15.5703125" style="289" customWidth="1"/>
    <col min="1796" max="1796" width="14" style="289" customWidth="1"/>
    <col min="1797" max="1797" width="14.7109375" style="289" customWidth="1"/>
    <col min="1798" max="1798" width="15.28515625" style="289" customWidth="1"/>
    <col min="1799" max="1799" width="14.85546875" style="289" customWidth="1"/>
    <col min="1800" max="1800" width="15.85546875" style="289" bestFit="1" customWidth="1"/>
    <col min="1801" max="1801" width="16.140625" style="289" bestFit="1" customWidth="1"/>
    <col min="1802" max="1802" width="15.7109375" style="289" customWidth="1"/>
    <col min="1803" max="1803" width="15.7109375" style="289" bestFit="1" customWidth="1"/>
    <col min="1804" max="1804" width="15.140625" style="289" customWidth="1"/>
    <col min="1805" max="1805" width="19.42578125" style="289" customWidth="1"/>
    <col min="1806" max="1806" width="20.5703125" style="289" customWidth="1"/>
    <col min="1807" max="2046" width="9.140625" style="289"/>
    <col min="2047" max="2047" width="91.140625" style="289" customWidth="1"/>
    <col min="2048" max="2048" width="9.140625" style="289"/>
    <col min="2049" max="2049" width="15.140625" style="289" customWidth="1"/>
    <col min="2050" max="2050" width="14" style="289" customWidth="1"/>
    <col min="2051" max="2051" width="15.5703125" style="289" customWidth="1"/>
    <col min="2052" max="2052" width="14" style="289" customWidth="1"/>
    <col min="2053" max="2053" width="14.7109375" style="289" customWidth="1"/>
    <col min="2054" max="2054" width="15.28515625" style="289" customWidth="1"/>
    <col min="2055" max="2055" width="14.85546875" style="289" customWidth="1"/>
    <col min="2056" max="2056" width="15.85546875" style="289" bestFit="1" customWidth="1"/>
    <col min="2057" max="2057" width="16.140625" style="289" bestFit="1" customWidth="1"/>
    <col min="2058" max="2058" width="15.7109375" style="289" customWidth="1"/>
    <col min="2059" max="2059" width="15.7109375" style="289" bestFit="1" customWidth="1"/>
    <col min="2060" max="2060" width="15.140625" style="289" customWidth="1"/>
    <col min="2061" max="2061" width="19.42578125" style="289" customWidth="1"/>
    <col min="2062" max="2062" width="20.5703125" style="289" customWidth="1"/>
    <col min="2063" max="2302" width="9.140625" style="289"/>
    <col min="2303" max="2303" width="91.140625" style="289" customWidth="1"/>
    <col min="2304" max="2304" width="9.140625" style="289"/>
    <col min="2305" max="2305" width="15.140625" style="289" customWidth="1"/>
    <col min="2306" max="2306" width="14" style="289" customWidth="1"/>
    <col min="2307" max="2307" width="15.5703125" style="289" customWidth="1"/>
    <col min="2308" max="2308" width="14" style="289" customWidth="1"/>
    <col min="2309" max="2309" width="14.7109375" style="289" customWidth="1"/>
    <col min="2310" max="2310" width="15.28515625" style="289" customWidth="1"/>
    <col min="2311" max="2311" width="14.85546875" style="289" customWidth="1"/>
    <col min="2312" max="2312" width="15.85546875" style="289" bestFit="1" customWidth="1"/>
    <col min="2313" max="2313" width="16.140625" style="289" bestFit="1" customWidth="1"/>
    <col min="2314" max="2314" width="15.7109375" style="289" customWidth="1"/>
    <col min="2315" max="2315" width="15.7109375" style="289" bestFit="1" customWidth="1"/>
    <col min="2316" max="2316" width="15.140625" style="289" customWidth="1"/>
    <col min="2317" max="2317" width="19.42578125" style="289" customWidth="1"/>
    <col min="2318" max="2318" width="20.5703125" style="289" customWidth="1"/>
    <col min="2319" max="2558" width="9.140625" style="289"/>
    <col min="2559" max="2559" width="91.140625" style="289" customWidth="1"/>
    <col min="2560" max="2560" width="9.140625" style="289"/>
    <col min="2561" max="2561" width="15.140625" style="289" customWidth="1"/>
    <col min="2562" max="2562" width="14" style="289" customWidth="1"/>
    <col min="2563" max="2563" width="15.5703125" style="289" customWidth="1"/>
    <col min="2564" max="2564" width="14" style="289" customWidth="1"/>
    <col min="2565" max="2565" width="14.7109375" style="289" customWidth="1"/>
    <col min="2566" max="2566" width="15.28515625" style="289" customWidth="1"/>
    <col min="2567" max="2567" width="14.85546875" style="289" customWidth="1"/>
    <col min="2568" max="2568" width="15.85546875" style="289" bestFit="1" customWidth="1"/>
    <col min="2569" max="2569" width="16.140625" style="289" bestFit="1" customWidth="1"/>
    <col min="2570" max="2570" width="15.7109375" style="289" customWidth="1"/>
    <col min="2571" max="2571" width="15.7109375" style="289" bestFit="1" customWidth="1"/>
    <col min="2572" max="2572" width="15.140625" style="289" customWidth="1"/>
    <col min="2573" max="2573" width="19.42578125" style="289" customWidth="1"/>
    <col min="2574" max="2574" width="20.5703125" style="289" customWidth="1"/>
    <col min="2575" max="2814" width="9.140625" style="289"/>
    <col min="2815" max="2815" width="91.140625" style="289" customWidth="1"/>
    <col min="2816" max="2816" width="9.140625" style="289"/>
    <col min="2817" max="2817" width="15.140625" style="289" customWidth="1"/>
    <col min="2818" max="2818" width="14" style="289" customWidth="1"/>
    <col min="2819" max="2819" width="15.5703125" style="289" customWidth="1"/>
    <col min="2820" max="2820" width="14" style="289" customWidth="1"/>
    <col min="2821" max="2821" width="14.7109375" style="289" customWidth="1"/>
    <col min="2822" max="2822" width="15.28515625" style="289" customWidth="1"/>
    <col min="2823" max="2823" width="14.85546875" style="289" customWidth="1"/>
    <col min="2824" max="2824" width="15.85546875" style="289" bestFit="1" customWidth="1"/>
    <col min="2825" max="2825" width="16.140625" style="289" bestFit="1" customWidth="1"/>
    <col min="2826" max="2826" width="15.7109375" style="289" customWidth="1"/>
    <col min="2827" max="2827" width="15.7109375" style="289" bestFit="1" customWidth="1"/>
    <col min="2828" max="2828" width="15.140625" style="289" customWidth="1"/>
    <col min="2829" max="2829" width="19.42578125" style="289" customWidth="1"/>
    <col min="2830" max="2830" width="20.5703125" style="289" customWidth="1"/>
    <col min="2831" max="3070" width="9.140625" style="289"/>
    <col min="3071" max="3071" width="91.140625" style="289" customWidth="1"/>
    <col min="3072" max="3072" width="9.140625" style="289"/>
    <col min="3073" max="3073" width="15.140625" style="289" customWidth="1"/>
    <col min="3074" max="3074" width="14" style="289" customWidth="1"/>
    <col min="3075" max="3075" width="15.5703125" style="289" customWidth="1"/>
    <col min="3076" max="3076" width="14" style="289" customWidth="1"/>
    <col min="3077" max="3077" width="14.7109375" style="289" customWidth="1"/>
    <col min="3078" max="3078" width="15.28515625" style="289" customWidth="1"/>
    <col min="3079" max="3079" width="14.85546875" style="289" customWidth="1"/>
    <col min="3080" max="3080" width="15.85546875" style="289" bestFit="1" customWidth="1"/>
    <col min="3081" max="3081" width="16.140625" style="289" bestFit="1" customWidth="1"/>
    <col min="3082" max="3082" width="15.7109375" style="289" customWidth="1"/>
    <col min="3083" max="3083" width="15.7109375" style="289" bestFit="1" customWidth="1"/>
    <col min="3084" max="3084" width="15.140625" style="289" customWidth="1"/>
    <col min="3085" max="3085" width="19.42578125" style="289" customWidth="1"/>
    <col min="3086" max="3086" width="20.5703125" style="289" customWidth="1"/>
    <col min="3087" max="3326" width="9.140625" style="289"/>
    <col min="3327" max="3327" width="91.140625" style="289" customWidth="1"/>
    <col min="3328" max="3328" width="9.140625" style="289"/>
    <col min="3329" max="3329" width="15.140625" style="289" customWidth="1"/>
    <col min="3330" max="3330" width="14" style="289" customWidth="1"/>
    <col min="3331" max="3331" width="15.5703125" style="289" customWidth="1"/>
    <col min="3332" max="3332" width="14" style="289" customWidth="1"/>
    <col min="3333" max="3333" width="14.7109375" style="289" customWidth="1"/>
    <col min="3334" max="3334" width="15.28515625" style="289" customWidth="1"/>
    <col min="3335" max="3335" width="14.85546875" style="289" customWidth="1"/>
    <col min="3336" max="3336" width="15.85546875" style="289" bestFit="1" customWidth="1"/>
    <col min="3337" max="3337" width="16.140625" style="289" bestFit="1" customWidth="1"/>
    <col min="3338" max="3338" width="15.7109375" style="289" customWidth="1"/>
    <col min="3339" max="3339" width="15.7109375" style="289" bestFit="1" customWidth="1"/>
    <col min="3340" max="3340" width="15.140625" style="289" customWidth="1"/>
    <col min="3341" max="3341" width="19.42578125" style="289" customWidth="1"/>
    <col min="3342" max="3342" width="20.5703125" style="289" customWidth="1"/>
    <col min="3343" max="3582" width="9.140625" style="289"/>
    <col min="3583" max="3583" width="91.140625" style="289" customWidth="1"/>
    <col min="3584" max="3584" width="9.140625" style="289"/>
    <col min="3585" max="3585" width="15.140625" style="289" customWidth="1"/>
    <col min="3586" max="3586" width="14" style="289" customWidth="1"/>
    <col min="3587" max="3587" width="15.5703125" style="289" customWidth="1"/>
    <col min="3588" max="3588" width="14" style="289" customWidth="1"/>
    <col min="3589" max="3589" width="14.7109375" style="289" customWidth="1"/>
    <col min="3590" max="3590" width="15.28515625" style="289" customWidth="1"/>
    <col min="3591" max="3591" width="14.85546875" style="289" customWidth="1"/>
    <col min="3592" max="3592" width="15.85546875" style="289" bestFit="1" customWidth="1"/>
    <col min="3593" max="3593" width="16.140625" style="289" bestFit="1" customWidth="1"/>
    <col min="3594" max="3594" width="15.7109375" style="289" customWidth="1"/>
    <col min="3595" max="3595" width="15.7109375" style="289" bestFit="1" customWidth="1"/>
    <col min="3596" max="3596" width="15.140625" style="289" customWidth="1"/>
    <col min="3597" max="3597" width="19.42578125" style="289" customWidth="1"/>
    <col min="3598" max="3598" width="20.5703125" style="289" customWidth="1"/>
    <col min="3599" max="3838" width="9.140625" style="289"/>
    <col min="3839" max="3839" width="91.140625" style="289" customWidth="1"/>
    <col min="3840" max="3840" width="9.140625" style="289"/>
    <col min="3841" max="3841" width="15.140625" style="289" customWidth="1"/>
    <col min="3842" max="3842" width="14" style="289" customWidth="1"/>
    <col min="3843" max="3843" width="15.5703125" style="289" customWidth="1"/>
    <col min="3844" max="3844" width="14" style="289" customWidth="1"/>
    <col min="3845" max="3845" width="14.7109375" style="289" customWidth="1"/>
    <col min="3846" max="3846" width="15.28515625" style="289" customWidth="1"/>
    <col min="3847" max="3847" width="14.85546875" style="289" customWidth="1"/>
    <col min="3848" max="3848" width="15.85546875" style="289" bestFit="1" customWidth="1"/>
    <col min="3849" max="3849" width="16.140625" style="289" bestFit="1" customWidth="1"/>
    <col min="3850" max="3850" width="15.7109375" style="289" customWidth="1"/>
    <col min="3851" max="3851" width="15.7109375" style="289" bestFit="1" customWidth="1"/>
    <col min="3852" max="3852" width="15.140625" style="289" customWidth="1"/>
    <col min="3853" max="3853" width="19.42578125" style="289" customWidth="1"/>
    <col min="3854" max="3854" width="20.5703125" style="289" customWidth="1"/>
    <col min="3855" max="4094" width="9.140625" style="289"/>
    <col min="4095" max="4095" width="91.140625" style="289" customWidth="1"/>
    <col min="4096" max="4096" width="9.140625" style="289"/>
    <col min="4097" max="4097" width="15.140625" style="289" customWidth="1"/>
    <col min="4098" max="4098" width="14" style="289" customWidth="1"/>
    <col min="4099" max="4099" width="15.5703125" style="289" customWidth="1"/>
    <col min="4100" max="4100" width="14" style="289" customWidth="1"/>
    <col min="4101" max="4101" width="14.7109375" style="289" customWidth="1"/>
    <col min="4102" max="4102" width="15.28515625" style="289" customWidth="1"/>
    <col min="4103" max="4103" width="14.85546875" style="289" customWidth="1"/>
    <col min="4104" max="4104" width="15.85546875" style="289" bestFit="1" customWidth="1"/>
    <col min="4105" max="4105" width="16.140625" style="289" bestFit="1" customWidth="1"/>
    <col min="4106" max="4106" width="15.7109375" style="289" customWidth="1"/>
    <col min="4107" max="4107" width="15.7109375" style="289" bestFit="1" customWidth="1"/>
    <col min="4108" max="4108" width="15.140625" style="289" customWidth="1"/>
    <col min="4109" max="4109" width="19.42578125" style="289" customWidth="1"/>
    <col min="4110" max="4110" width="20.5703125" style="289" customWidth="1"/>
    <col min="4111" max="4350" width="9.140625" style="289"/>
    <col min="4351" max="4351" width="91.140625" style="289" customWidth="1"/>
    <col min="4352" max="4352" width="9.140625" style="289"/>
    <col min="4353" max="4353" width="15.140625" style="289" customWidth="1"/>
    <col min="4354" max="4354" width="14" style="289" customWidth="1"/>
    <col min="4355" max="4355" width="15.5703125" style="289" customWidth="1"/>
    <col min="4356" max="4356" width="14" style="289" customWidth="1"/>
    <col min="4357" max="4357" width="14.7109375" style="289" customWidth="1"/>
    <col min="4358" max="4358" width="15.28515625" style="289" customWidth="1"/>
    <col min="4359" max="4359" width="14.85546875" style="289" customWidth="1"/>
    <col min="4360" max="4360" width="15.85546875" style="289" bestFit="1" customWidth="1"/>
    <col min="4361" max="4361" width="16.140625" style="289" bestFit="1" customWidth="1"/>
    <col min="4362" max="4362" width="15.7109375" style="289" customWidth="1"/>
    <col min="4363" max="4363" width="15.7109375" style="289" bestFit="1" customWidth="1"/>
    <col min="4364" max="4364" width="15.140625" style="289" customWidth="1"/>
    <col min="4365" max="4365" width="19.42578125" style="289" customWidth="1"/>
    <col min="4366" max="4366" width="20.5703125" style="289" customWidth="1"/>
    <col min="4367" max="4606" width="9.140625" style="289"/>
    <col min="4607" max="4607" width="91.140625" style="289" customWidth="1"/>
    <col min="4608" max="4608" width="9.140625" style="289"/>
    <col min="4609" max="4609" width="15.140625" style="289" customWidth="1"/>
    <col min="4610" max="4610" width="14" style="289" customWidth="1"/>
    <col min="4611" max="4611" width="15.5703125" style="289" customWidth="1"/>
    <col min="4612" max="4612" width="14" style="289" customWidth="1"/>
    <col min="4613" max="4613" width="14.7109375" style="289" customWidth="1"/>
    <col min="4614" max="4614" width="15.28515625" style="289" customWidth="1"/>
    <col min="4615" max="4615" width="14.85546875" style="289" customWidth="1"/>
    <col min="4616" max="4616" width="15.85546875" style="289" bestFit="1" customWidth="1"/>
    <col min="4617" max="4617" width="16.140625" style="289" bestFit="1" customWidth="1"/>
    <col min="4618" max="4618" width="15.7109375" style="289" customWidth="1"/>
    <col min="4619" max="4619" width="15.7109375" style="289" bestFit="1" customWidth="1"/>
    <col min="4620" max="4620" width="15.140625" style="289" customWidth="1"/>
    <col min="4621" max="4621" width="19.42578125" style="289" customWidth="1"/>
    <col min="4622" max="4622" width="20.5703125" style="289" customWidth="1"/>
    <col min="4623" max="4862" width="9.140625" style="289"/>
    <col min="4863" max="4863" width="91.140625" style="289" customWidth="1"/>
    <col min="4864" max="4864" width="9.140625" style="289"/>
    <col min="4865" max="4865" width="15.140625" style="289" customWidth="1"/>
    <col min="4866" max="4866" width="14" style="289" customWidth="1"/>
    <col min="4867" max="4867" width="15.5703125" style="289" customWidth="1"/>
    <col min="4868" max="4868" width="14" style="289" customWidth="1"/>
    <col min="4869" max="4869" width="14.7109375" style="289" customWidth="1"/>
    <col min="4870" max="4870" width="15.28515625" style="289" customWidth="1"/>
    <col min="4871" max="4871" width="14.85546875" style="289" customWidth="1"/>
    <col min="4872" max="4872" width="15.85546875" style="289" bestFit="1" customWidth="1"/>
    <col min="4873" max="4873" width="16.140625" style="289" bestFit="1" customWidth="1"/>
    <col min="4874" max="4874" width="15.7109375" style="289" customWidth="1"/>
    <col min="4875" max="4875" width="15.7109375" style="289" bestFit="1" customWidth="1"/>
    <col min="4876" max="4876" width="15.140625" style="289" customWidth="1"/>
    <col min="4877" max="4877" width="19.42578125" style="289" customWidth="1"/>
    <col min="4878" max="4878" width="20.5703125" style="289" customWidth="1"/>
    <col min="4879" max="5118" width="9.140625" style="289"/>
    <col min="5119" max="5119" width="91.140625" style="289" customWidth="1"/>
    <col min="5120" max="5120" width="9.140625" style="289"/>
    <col min="5121" max="5121" width="15.140625" style="289" customWidth="1"/>
    <col min="5122" max="5122" width="14" style="289" customWidth="1"/>
    <col min="5123" max="5123" width="15.5703125" style="289" customWidth="1"/>
    <col min="5124" max="5124" width="14" style="289" customWidth="1"/>
    <col min="5125" max="5125" width="14.7109375" style="289" customWidth="1"/>
    <col min="5126" max="5126" width="15.28515625" style="289" customWidth="1"/>
    <col min="5127" max="5127" width="14.85546875" style="289" customWidth="1"/>
    <col min="5128" max="5128" width="15.85546875" style="289" bestFit="1" customWidth="1"/>
    <col min="5129" max="5129" width="16.140625" style="289" bestFit="1" customWidth="1"/>
    <col min="5130" max="5130" width="15.7109375" style="289" customWidth="1"/>
    <col min="5131" max="5131" width="15.7109375" style="289" bestFit="1" customWidth="1"/>
    <col min="5132" max="5132" width="15.140625" style="289" customWidth="1"/>
    <col min="5133" max="5133" width="19.42578125" style="289" customWidth="1"/>
    <col min="5134" max="5134" width="20.5703125" style="289" customWidth="1"/>
    <col min="5135" max="5374" width="9.140625" style="289"/>
    <col min="5375" max="5375" width="91.140625" style="289" customWidth="1"/>
    <col min="5376" max="5376" width="9.140625" style="289"/>
    <col min="5377" max="5377" width="15.140625" style="289" customWidth="1"/>
    <col min="5378" max="5378" width="14" style="289" customWidth="1"/>
    <col min="5379" max="5379" width="15.5703125" style="289" customWidth="1"/>
    <col min="5380" max="5380" width="14" style="289" customWidth="1"/>
    <col min="5381" max="5381" width="14.7109375" style="289" customWidth="1"/>
    <col min="5382" max="5382" width="15.28515625" style="289" customWidth="1"/>
    <col min="5383" max="5383" width="14.85546875" style="289" customWidth="1"/>
    <col min="5384" max="5384" width="15.85546875" style="289" bestFit="1" customWidth="1"/>
    <col min="5385" max="5385" width="16.140625" style="289" bestFit="1" customWidth="1"/>
    <col min="5386" max="5386" width="15.7109375" style="289" customWidth="1"/>
    <col min="5387" max="5387" width="15.7109375" style="289" bestFit="1" customWidth="1"/>
    <col min="5388" max="5388" width="15.140625" style="289" customWidth="1"/>
    <col min="5389" max="5389" width="19.42578125" style="289" customWidth="1"/>
    <col min="5390" max="5390" width="20.5703125" style="289" customWidth="1"/>
    <col min="5391" max="5630" width="9.140625" style="289"/>
    <col min="5631" max="5631" width="91.140625" style="289" customWidth="1"/>
    <col min="5632" max="5632" width="9.140625" style="289"/>
    <col min="5633" max="5633" width="15.140625" style="289" customWidth="1"/>
    <col min="5634" max="5634" width="14" style="289" customWidth="1"/>
    <col min="5635" max="5635" width="15.5703125" style="289" customWidth="1"/>
    <col min="5636" max="5636" width="14" style="289" customWidth="1"/>
    <col min="5637" max="5637" width="14.7109375" style="289" customWidth="1"/>
    <col min="5638" max="5638" width="15.28515625" style="289" customWidth="1"/>
    <col min="5639" max="5639" width="14.85546875" style="289" customWidth="1"/>
    <col min="5640" max="5640" width="15.85546875" style="289" bestFit="1" customWidth="1"/>
    <col min="5641" max="5641" width="16.140625" style="289" bestFit="1" customWidth="1"/>
    <col min="5642" max="5642" width="15.7109375" style="289" customWidth="1"/>
    <col min="5643" max="5643" width="15.7109375" style="289" bestFit="1" customWidth="1"/>
    <col min="5644" max="5644" width="15.140625" style="289" customWidth="1"/>
    <col min="5645" max="5645" width="19.42578125" style="289" customWidth="1"/>
    <col min="5646" max="5646" width="20.5703125" style="289" customWidth="1"/>
    <col min="5647" max="5886" width="9.140625" style="289"/>
    <col min="5887" max="5887" width="91.140625" style="289" customWidth="1"/>
    <col min="5888" max="5888" width="9.140625" style="289"/>
    <col min="5889" max="5889" width="15.140625" style="289" customWidth="1"/>
    <col min="5890" max="5890" width="14" style="289" customWidth="1"/>
    <col min="5891" max="5891" width="15.5703125" style="289" customWidth="1"/>
    <col min="5892" max="5892" width="14" style="289" customWidth="1"/>
    <col min="5893" max="5893" width="14.7109375" style="289" customWidth="1"/>
    <col min="5894" max="5894" width="15.28515625" style="289" customWidth="1"/>
    <col min="5895" max="5895" width="14.85546875" style="289" customWidth="1"/>
    <col min="5896" max="5896" width="15.85546875" style="289" bestFit="1" customWidth="1"/>
    <col min="5897" max="5897" width="16.140625" style="289" bestFit="1" customWidth="1"/>
    <col min="5898" max="5898" width="15.7109375" style="289" customWidth="1"/>
    <col min="5899" max="5899" width="15.7109375" style="289" bestFit="1" customWidth="1"/>
    <col min="5900" max="5900" width="15.140625" style="289" customWidth="1"/>
    <col min="5901" max="5901" width="19.42578125" style="289" customWidth="1"/>
    <col min="5902" max="5902" width="20.5703125" style="289" customWidth="1"/>
    <col min="5903" max="6142" width="9.140625" style="289"/>
    <col min="6143" max="6143" width="91.140625" style="289" customWidth="1"/>
    <col min="6144" max="6144" width="9.140625" style="289"/>
    <col min="6145" max="6145" width="15.140625" style="289" customWidth="1"/>
    <col min="6146" max="6146" width="14" style="289" customWidth="1"/>
    <col min="6147" max="6147" width="15.5703125" style="289" customWidth="1"/>
    <col min="6148" max="6148" width="14" style="289" customWidth="1"/>
    <col min="6149" max="6149" width="14.7109375" style="289" customWidth="1"/>
    <col min="6150" max="6150" width="15.28515625" style="289" customWidth="1"/>
    <col min="6151" max="6151" width="14.85546875" style="289" customWidth="1"/>
    <col min="6152" max="6152" width="15.85546875" style="289" bestFit="1" customWidth="1"/>
    <col min="6153" max="6153" width="16.140625" style="289" bestFit="1" customWidth="1"/>
    <col min="6154" max="6154" width="15.7109375" style="289" customWidth="1"/>
    <col min="6155" max="6155" width="15.7109375" style="289" bestFit="1" customWidth="1"/>
    <col min="6156" max="6156" width="15.140625" style="289" customWidth="1"/>
    <col min="6157" max="6157" width="19.42578125" style="289" customWidth="1"/>
    <col min="6158" max="6158" width="20.5703125" style="289" customWidth="1"/>
    <col min="6159" max="6398" width="9.140625" style="289"/>
    <col min="6399" max="6399" width="91.140625" style="289" customWidth="1"/>
    <col min="6400" max="6400" width="9.140625" style="289"/>
    <col min="6401" max="6401" width="15.140625" style="289" customWidth="1"/>
    <col min="6402" max="6402" width="14" style="289" customWidth="1"/>
    <col min="6403" max="6403" width="15.5703125" style="289" customWidth="1"/>
    <col min="6404" max="6404" width="14" style="289" customWidth="1"/>
    <col min="6405" max="6405" width="14.7109375" style="289" customWidth="1"/>
    <col min="6406" max="6406" width="15.28515625" style="289" customWidth="1"/>
    <col min="6407" max="6407" width="14.85546875" style="289" customWidth="1"/>
    <col min="6408" max="6408" width="15.85546875" style="289" bestFit="1" customWidth="1"/>
    <col min="6409" max="6409" width="16.140625" style="289" bestFit="1" customWidth="1"/>
    <col min="6410" max="6410" width="15.7109375" style="289" customWidth="1"/>
    <col min="6411" max="6411" width="15.7109375" style="289" bestFit="1" customWidth="1"/>
    <col min="6412" max="6412" width="15.140625" style="289" customWidth="1"/>
    <col min="6413" max="6413" width="19.42578125" style="289" customWidth="1"/>
    <col min="6414" max="6414" width="20.5703125" style="289" customWidth="1"/>
    <col min="6415" max="6654" width="9.140625" style="289"/>
    <col min="6655" max="6655" width="91.140625" style="289" customWidth="1"/>
    <col min="6656" max="6656" width="9.140625" style="289"/>
    <col min="6657" max="6657" width="15.140625" style="289" customWidth="1"/>
    <col min="6658" max="6658" width="14" style="289" customWidth="1"/>
    <col min="6659" max="6659" width="15.5703125" style="289" customWidth="1"/>
    <col min="6660" max="6660" width="14" style="289" customWidth="1"/>
    <col min="6661" max="6661" width="14.7109375" style="289" customWidth="1"/>
    <col min="6662" max="6662" width="15.28515625" style="289" customWidth="1"/>
    <col min="6663" max="6663" width="14.85546875" style="289" customWidth="1"/>
    <col min="6664" max="6664" width="15.85546875" style="289" bestFit="1" customWidth="1"/>
    <col min="6665" max="6665" width="16.140625" style="289" bestFit="1" customWidth="1"/>
    <col min="6666" max="6666" width="15.7109375" style="289" customWidth="1"/>
    <col min="6667" max="6667" width="15.7109375" style="289" bestFit="1" customWidth="1"/>
    <col min="6668" max="6668" width="15.140625" style="289" customWidth="1"/>
    <col min="6669" max="6669" width="19.42578125" style="289" customWidth="1"/>
    <col min="6670" max="6670" width="20.5703125" style="289" customWidth="1"/>
    <col min="6671" max="6910" width="9.140625" style="289"/>
    <col min="6911" max="6911" width="91.140625" style="289" customWidth="1"/>
    <col min="6912" max="6912" width="9.140625" style="289"/>
    <col min="6913" max="6913" width="15.140625" style="289" customWidth="1"/>
    <col min="6914" max="6914" width="14" style="289" customWidth="1"/>
    <col min="6915" max="6915" width="15.5703125" style="289" customWidth="1"/>
    <col min="6916" max="6916" width="14" style="289" customWidth="1"/>
    <col min="6917" max="6917" width="14.7109375" style="289" customWidth="1"/>
    <col min="6918" max="6918" width="15.28515625" style="289" customWidth="1"/>
    <col min="6919" max="6919" width="14.85546875" style="289" customWidth="1"/>
    <col min="6920" max="6920" width="15.85546875" style="289" bestFit="1" customWidth="1"/>
    <col min="6921" max="6921" width="16.140625" style="289" bestFit="1" customWidth="1"/>
    <col min="6922" max="6922" width="15.7109375" style="289" customWidth="1"/>
    <col min="6923" max="6923" width="15.7109375" style="289" bestFit="1" customWidth="1"/>
    <col min="6924" max="6924" width="15.140625" style="289" customWidth="1"/>
    <col min="6925" max="6925" width="19.42578125" style="289" customWidth="1"/>
    <col min="6926" max="6926" width="20.5703125" style="289" customWidth="1"/>
    <col min="6927" max="7166" width="9.140625" style="289"/>
    <col min="7167" max="7167" width="91.140625" style="289" customWidth="1"/>
    <col min="7168" max="7168" width="9.140625" style="289"/>
    <col min="7169" max="7169" width="15.140625" style="289" customWidth="1"/>
    <col min="7170" max="7170" width="14" style="289" customWidth="1"/>
    <col min="7171" max="7171" width="15.5703125" style="289" customWidth="1"/>
    <col min="7172" max="7172" width="14" style="289" customWidth="1"/>
    <col min="7173" max="7173" width="14.7109375" style="289" customWidth="1"/>
    <col min="7174" max="7174" width="15.28515625" style="289" customWidth="1"/>
    <col min="7175" max="7175" width="14.85546875" style="289" customWidth="1"/>
    <col min="7176" max="7176" width="15.85546875" style="289" bestFit="1" customWidth="1"/>
    <col min="7177" max="7177" width="16.140625" style="289" bestFit="1" customWidth="1"/>
    <col min="7178" max="7178" width="15.7109375" style="289" customWidth="1"/>
    <col min="7179" max="7179" width="15.7109375" style="289" bestFit="1" customWidth="1"/>
    <col min="7180" max="7180" width="15.140625" style="289" customWidth="1"/>
    <col min="7181" max="7181" width="19.42578125" style="289" customWidth="1"/>
    <col min="7182" max="7182" width="20.5703125" style="289" customWidth="1"/>
    <col min="7183" max="7422" width="9.140625" style="289"/>
    <col min="7423" max="7423" width="91.140625" style="289" customWidth="1"/>
    <col min="7424" max="7424" width="9.140625" style="289"/>
    <col min="7425" max="7425" width="15.140625" style="289" customWidth="1"/>
    <col min="7426" max="7426" width="14" style="289" customWidth="1"/>
    <col min="7427" max="7427" width="15.5703125" style="289" customWidth="1"/>
    <col min="7428" max="7428" width="14" style="289" customWidth="1"/>
    <col min="7429" max="7429" width="14.7109375" style="289" customWidth="1"/>
    <col min="7430" max="7430" width="15.28515625" style="289" customWidth="1"/>
    <col min="7431" max="7431" width="14.85546875" style="289" customWidth="1"/>
    <col min="7432" max="7432" width="15.85546875" style="289" bestFit="1" customWidth="1"/>
    <col min="7433" max="7433" width="16.140625" style="289" bestFit="1" customWidth="1"/>
    <col min="7434" max="7434" width="15.7109375" style="289" customWidth="1"/>
    <col min="7435" max="7435" width="15.7109375" style="289" bestFit="1" customWidth="1"/>
    <col min="7436" max="7436" width="15.140625" style="289" customWidth="1"/>
    <col min="7437" max="7437" width="19.42578125" style="289" customWidth="1"/>
    <col min="7438" max="7438" width="20.5703125" style="289" customWidth="1"/>
    <col min="7439" max="7678" width="9.140625" style="289"/>
    <col min="7679" max="7679" width="91.140625" style="289" customWidth="1"/>
    <col min="7680" max="7680" width="9.140625" style="289"/>
    <col min="7681" max="7681" width="15.140625" style="289" customWidth="1"/>
    <col min="7682" max="7682" width="14" style="289" customWidth="1"/>
    <col min="7683" max="7683" width="15.5703125" style="289" customWidth="1"/>
    <col min="7684" max="7684" width="14" style="289" customWidth="1"/>
    <col min="7685" max="7685" width="14.7109375" style="289" customWidth="1"/>
    <col min="7686" max="7686" width="15.28515625" style="289" customWidth="1"/>
    <col min="7687" max="7687" width="14.85546875" style="289" customWidth="1"/>
    <col min="7688" max="7688" width="15.85546875" style="289" bestFit="1" customWidth="1"/>
    <col min="7689" max="7689" width="16.140625" style="289" bestFit="1" customWidth="1"/>
    <col min="7690" max="7690" width="15.7109375" style="289" customWidth="1"/>
    <col min="7691" max="7691" width="15.7109375" style="289" bestFit="1" customWidth="1"/>
    <col min="7692" max="7692" width="15.140625" style="289" customWidth="1"/>
    <col min="7693" max="7693" width="19.42578125" style="289" customWidth="1"/>
    <col min="7694" max="7694" width="20.5703125" style="289" customWidth="1"/>
    <col min="7695" max="7934" width="9.140625" style="289"/>
    <col min="7935" max="7935" width="91.140625" style="289" customWidth="1"/>
    <col min="7936" max="7936" width="9.140625" style="289"/>
    <col min="7937" max="7937" width="15.140625" style="289" customWidth="1"/>
    <col min="7938" max="7938" width="14" style="289" customWidth="1"/>
    <col min="7939" max="7939" width="15.5703125" style="289" customWidth="1"/>
    <col min="7940" max="7940" width="14" style="289" customWidth="1"/>
    <col min="7941" max="7941" width="14.7109375" style="289" customWidth="1"/>
    <col min="7942" max="7942" width="15.28515625" style="289" customWidth="1"/>
    <col min="7943" max="7943" width="14.85546875" style="289" customWidth="1"/>
    <col min="7944" max="7944" width="15.85546875" style="289" bestFit="1" customWidth="1"/>
    <col min="7945" max="7945" width="16.140625" style="289" bestFit="1" customWidth="1"/>
    <col min="7946" max="7946" width="15.7109375" style="289" customWidth="1"/>
    <col min="7947" max="7947" width="15.7109375" style="289" bestFit="1" customWidth="1"/>
    <col min="7948" max="7948" width="15.140625" style="289" customWidth="1"/>
    <col min="7949" max="7949" width="19.42578125" style="289" customWidth="1"/>
    <col min="7950" max="7950" width="20.5703125" style="289" customWidth="1"/>
    <col min="7951" max="8190" width="9.140625" style="289"/>
    <col min="8191" max="8191" width="91.140625" style="289" customWidth="1"/>
    <col min="8192" max="8192" width="9.140625" style="289"/>
    <col min="8193" max="8193" width="15.140625" style="289" customWidth="1"/>
    <col min="8194" max="8194" width="14" style="289" customWidth="1"/>
    <col min="8195" max="8195" width="15.5703125" style="289" customWidth="1"/>
    <col min="8196" max="8196" width="14" style="289" customWidth="1"/>
    <col min="8197" max="8197" width="14.7109375" style="289" customWidth="1"/>
    <col min="8198" max="8198" width="15.28515625" style="289" customWidth="1"/>
    <col min="8199" max="8199" width="14.85546875" style="289" customWidth="1"/>
    <col min="8200" max="8200" width="15.85546875" style="289" bestFit="1" customWidth="1"/>
    <col min="8201" max="8201" width="16.140625" style="289" bestFit="1" customWidth="1"/>
    <col min="8202" max="8202" width="15.7109375" style="289" customWidth="1"/>
    <col min="8203" max="8203" width="15.7109375" style="289" bestFit="1" customWidth="1"/>
    <col min="8204" max="8204" width="15.140625" style="289" customWidth="1"/>
    <col min="8205" max="8205" width="19.42578125" style="289" customWidth="1"/>
    <col min="8206" max="8206" width="20.5703125" style="289" customWidth="1"/>
    <col min="8207" max="8446" width="9.140625" style="289"/>
    <col min="8447" max="8447" width="91.140625" style="289" customWidth="1"/>
    <col min="8448" max="8448" width="9.140625" style="289"/>
    <col min="8449" max="8449" width="15.140625" style="289" customWidth="1"/>
    <col min="8450" max="8450" width="14" style="289" customWidth="1"/>
    <col min="8451" max="8451" width="15.5703125" style="289" customWidth="1"/>
    <col min="8452" max="8452" width="14" style="289" customWidth="1"/>
    <col min="8453" max="8453" width="14.7109375" style="289" customWidth="1"/>
    <col min="8454" max="8454" width="15.28515625" style="289" customWidth="1"/>
    <col min="8455" max="8455" width="14.85546875" style="289" customWidth="1"/>
    <col min="8456" max="8456" width="15.85546875" style="289" bestFit="1" customWidth="1"/>
    <col min="8457" max="8457" width="16.140625" style="289" bestFit="1" customWidth="1"/>
    <col min="8458" max="8458" width="15.7109375" style="289" customWidth="1"/>
    <col min="8459" max="8459" width="15.7109375" style="289" bestFit="1" customWidth="1"/>
    <col min="8460" max="8460" width="15.140625" style="289" customWidth="1"/>
    <col min="8461" max="8461" width="19.42578125" style="289" customWidth="1"/>
    <col min="8462" max="8462" width="20.5703125" style="289" customWidth="1"/>
    <col min="8463" max="8702" width="9.140625" style="289"/>
    <col min="8703" max="8703" width="91.140625" style="289" customWidth="1"/>
    <col min="8704" max="8704" width="9.140625" style="289"/>
    <col min="8705" max="8705" width="15.140625" style="289" customWidth="1"/>
    <col min="8706" max="8706" width="14" style="289" customWidth="1"/>
    <col min="8707" max="8707" width="15.5703125" style="289" customWidth="1"/>
    <col min="8708" max="8708" width="14" style="289" customWidth="1"/>
    <col min="8709" max="8709" width="14.7109375" style="289" customWidth="1"/>
    <col min="8710" max="8710" width="15.28515625" style="289" customWidth="1"/>
    <col min="8711" max="8711" width="14.85546875" style="289" customWidth="1"/>
    <col min="8712" max="8712" width="15.85546875" style="289" bestFit="1" customWidth="1"/>
    <col min="8713" max="8713" width="16.140625" style="289" bestFit="1" customWidth="1"/>
    <col min="8714" max="8714" width="15.7109375" style="289" customWidth="1"/>
    <col min="8715" max="8715" width="15.7109375" style="289" bestFit="1" customWidth="1"/>
    <col min="8716" max="8716" width="15.140625" style="289" customWidth="1"/>
    <col min="8717" max="8717" width="19.42578125" style="289" customWidth="1"/>
    <col min="8718" max="8718" width="20.5703125" style="289" customWidth="1"/>
    <col min="8719" max="8958" width="9.140625" style="289"/>
    <col min="8959" max="8959" width="91.140625" style="289" customWidth="1"/>
    <col min="8960" max="8960" width="9.140625" style="289"/>
    <col min="8961" max="8961" width="15.140625" style="289" customWidth="1"/>
    <col min="8962" max="8962" width="14" style="289" customWidth="1"/>
    <col min="8963" max="8963" width="15.5703125" style="289" customWidth="1"/>
    <col min="8964" max="8964" width="14" style="289" customWidth="1"/>
    <col min="8965" max="8965" width="14.7109375" style="289" customWidth="1"/>
    <col min="8966" max="8966" width="15.28515625" style="289" customWidth="1"/>
    <col min="8967" max="8967" width="14.85546875" style="289" customWidth="1"/>
    <col min="8968" max="8968" width="15.85546875" style="289" bestFit="1" customWidth="1"/>
    <col min="8969" max="8969" width="16.140625" style="289" bestFit="1" customWidth="1"/>
    <col min="8970" max="8970" width="15.7109375" style="289" customWidth="1"/>
    <col min="8971" max="8971" width="15.7109375" style="289" bestFit="1" customWidth="1"/>
    <col min="8972" max="8972" width="15.140625" style="289" customWidth="1"/>
    <col min="8973" max="8973" width="19.42578125" style="289" customWidth="1"/>
    <col min="8974" max="8974" width="20.5703125" style="289" customWidth="1"/>
    <col min="8975" max="9214" width="9.140625" style="289"/>
    <col min="9215" max="9215" width="91.140625" style="289" customWidth="1"/>
    <col min="9216" max="9216" width="9.140625" style="289"/>
    <col min="9217" max="9217" width="15.140625" style="289" customWidth="1"/>
    <col min="9218" max="9218" width="14" style="289" customWidth="1"/>
    <col min="9219" max="9219" width="15.5703125" style="289" customWidth="1"/>
    <col min="9220" max="9220" width="14" style="289" customWidth="1"/>
    <col min="9221" max="9221" width="14.7109375" style="289" customWidth="1"/>
    <col min="9222" max="9222" width="15.28515625" style="289" customWidth="1"/>
    <col min="9223" max="9223" width="14.85546875" style="289" customWidth="1"/>
    <col min="9224" max="9224" width="15.85546875" style="289" bestFit="1" customWidth="1"/>
    <col min="9225" max="9225" width="16.140625" style="289" bestFit="1" customWidth="1"/>
    <col min="9226" max="9226" width="15.7109375" style="289" customWidth="1"/>
    <col min="9227" max="9227" width="15.7109375" style="289" bestFit="1" customWidth="1"/>
    <col min="9228" max="9228" width="15.140625" style="289" customWidth="1"/>
    <col min="9229" max="9229" width="19.42578125" style="289" customWidth="1"/>
    <col min="9230" max="9230" width="20.5703125" style="289" customWidth="1"/>
    <col min="9231" max="9470" width="9.140625" style="289"/>
    <col min="9471" max="9471" width="91.140625" style="289" customWidth="1"/>
    <col min="9472" max="9472" width="9.140625" style="289"/>
    <col min="9473" max="9473" width="15.140625" style="289" customWidth="1"/>
    <col min="9474" max="9474" width="14" style="289" customWidth="1"/>
    <col min="9475" max="9475" width="15.5703125" style="289" customWidth="1"/>
    <col min="9476" max="9476" width="14" style="289" customWidth="1"/>
    <col min="9477" max="9477" width="14.7109375" style="289" customWidth="1"/>
    <col min="9478" max="9478" width="15.28515625" style="289" customWidth="1"/>
    <col min="9479" max="9479" width="14.85546875" style="289" customWidth="1"/>
    <col min="9480" max="9480" width="15.85546875" style="289" bestFit="1" customWidth="1"/>
    <col min="9481" max="9481" width="16.140625" style="289" bestFit="1" customWidth="1"/>
    <col min="9482" max="9482" width="15.7109375" style="289" customWidth="1"/>
    <col min="9483" max="9483" width="15.7109375" style="289" bestFit="1" customWidth="1"/>
    <col min="9484" max="9484" width="15.140625" style="289" customWidth="1"/>
    <col min="9485" max="9485" width="19.42578125" style="289" customWidth="1"/>
    <col min="9486" max="9486" width="20.5703125" style="289" customWidth="1"/>
    <col min="9487" max="9726" width="9.140625" style="289"/>
    <col min="9727" max="9727" width="91.140625" style="289" customWidth="1"/>
    <col min="9728" max="9728" width="9.140625" style="289"/>
    <col min="9729" max="9729" width="15.140625" style="289" customWidth="1"/>
    <col min="9730" max="9730" width="14" style="289" customWidth="1"/>
    <col min="9731" max="9731" width="15.5703125" style="289" customWidth="1"/>
    <col min="9732" max="9732" width="14" style="289" customWidth="1"/>
    <col min="9733" max="9733" width="14.7109375" style="289" customWidth="1"/>
    <col min="9734" max="9734" width="15.28515625" style="289" customWidth="1"/>
    <col min="9735" max="9735" width="14.85546875" style="289" customWidth="1"/>
    <col min="9736" max="9736" width="15.85546875" style="289" bestFit="1" customWidth="1"/>
    <col min="9737" max="9737" width="16.140625" style="289" bestFit="1" customWidth="1"/>
    <col min="9738" max="9738" width="15.7109375" style="289" customWidth="1"/>
    <col min="9739" max="9739" width="15.7109375" style="289" bestFit="1" customWidth="1"/>
    <col min="9740" max="9740" width="15.140625" style="289" customWidth="1"/>
    <col min="9741" max="9741" width="19.42578125" style="289" customWidth="1"/>
    <col min="9742" max="9742" width="20.5703125" style="289" customWidth="1"/>
    <col min="9743" max="9982" width="9.140625" style="289"/>
    <col min="9983" max="9983" width="91.140625" style="289" customWidth="1"/>
    <col min="9984" max="9984" width="9.140625" style="289"/>
    <col min="9985" max="9985" width="15.140625" style="289" customWidth="1"/>
    <col min="9986" max="9986" width="14" style="289" customWidth="1"/>
    <col min="9987" max="9987" width="15.5703125" style="289" customWidth="1"/>
    <col min="9988" max="9988" width="14" style="289" customWidth="1"/>
    <col min="9989" max="9989" width="14.7109375" style="289" customWidth="1"/>
    <col min="9990" max="9990" width="15.28515625" style="289" customWidth="1"/>
    <col min="9991" max="9991" width="14.85546875" style="289" customWidth="1"/>
    <col min="9992" max="9992" width="15.85546875" style="289" bestFit="1" customWidth="1"/>
    <col min="9993" max="9993" width="16.140625" style="289" bestFit="1" customWidth="1"/>
    <col min="9994" max="9994" width="15.7109375" style="289" customWidth="1"/>
    <col min="9995" max="9995" width="15.7109375" style="289" bestFit="1" customWidth="1"/>
    <col min="9996" max="9996" width="15.140625" style="289" customWidth="1"/>
    <col min="9997" max="9997" width="19.42578125" style="289" customWidth="1"/>
    <col min="9998" max="9998" width="20.5703125" style="289" customWidth="1"/>
    <col min="9999" max="10238" width="9.140625" style="289"/>
    <col min="10239" max="10239" width="91.140625" style="289" customWidth="1"/>
    <col min="10240" max="10240" width="9.140625" style="289"/>
    <col min="10241" max="10241" width="15.140625" style="289" customWidth="1"/>
    <col min="10242" max="10242" width="14" style="289" customWidth="1"/>
    <col min="10243" max="10243" width="15.5703125" style="289" customWidth="1"/>
    <col min="10244" max="10244" width="14" style="289" customWidth="1"/>
    <col min="10245" max="10245" width="14.7109375" style="289" customWidth="1"/>
    <col min="10246" max="10246" width="15.28515625" style="289" customWidth="1"/>
    <col min="10247" max="10247" width="14.85546875" style="289" customWidth="1"/>
    <col min="10248" max="10248" width="15.85546875" style="289" bestFit="1" customWidth="1"/>
    <col min="10249" max="10249" width="16.140625" style="289" bestFit="1" customWidth="1"/>
    <col min="10250" max="10250" width="15.7109375" style="289" customWidth="1"/>
    <col min="10251" max="10251" width="15.7109375" style="289" bestFit="1" customWidth="1"/>
    <col min="10252" max="10252" width="15.140625" style="289" customWidth="1"/>
    <col min="10253" max="10253" width="19.42578125" style="289" customWidth="1"/>
    <col min="10254" max="10254" width="20.5703125" style="289" customWidth="1"/>
    <col min="10255" max="10494" width="9.140625" style="289"/>
    <col min="10495" max="10495" width="91.140625" style="289" customWidth="1"/>
    <col min="10496" max="10496" width="9.140625" style="289"/>
    <col min="10497" max="10497" width="15.140625" style="289" customWidth="1"/>
    <col min="10498" max="10498" width="14" style="289" customWidth="1"/>
    <col min="10499" max="10499" width="15.5703125" style="289" customWidth="1"/>
    <col min="10500" max="10500" width="14" style="289" customWidth="1"/>
    <col min="10501" max="10501" width="14.7109375" style="289" customWidth="1"/>
    <col min="10502" max="10502" width="15.28515625" style="289" customWidth="1"/>
    <col min="10503" max="10503" width="14.85546875" style="289" customWidth="1"/>
    <col min="10504" max="10504" width="15.85546875" style="289" bestFit="1" customWidth="1"/>
    <col min="10505" max="10505" width="16.140625" style="289" bestFit="1" customWidth="1"/>
    <col min="10506" max="10506" width="15.7109375" style="289" customWidth="1"/>
    <col min="10507" max="10507" width="15.7109375" style="289" bestFit="1" customWidth="1"/>
    <col min="10508" max="10508" width="15.140625" style="289" customWidth="1"/>
    <col min="10509" max="10509" width="19.42578125" style="289" customWidth="1"/>
    <col min="10510" max="10510" width="20.5703125" style="289" customWidth="1"/>
    <col min="10511" max="10750" width="9.140625" style="289"/>
    <col min="10751" max="10751" width="91.140625" style="289" customWidth="1"/>
    <col min="10752" max="10752" width="9.140625" style="289"/>
    <col min="10753" max="10753" width="15.140625" style="289" customWidth="1"/>
    <col min="10754" max="10754" width="14" style="289" customWidth="1"/>
    <col min="10755" max="10755" width="15.5703125" style="289" customWidth="1"/>
    <col min="10756" max="10756" width="14" style="289" customWidth="1"/>
    <col min="10757" max="10757" width="14.7109375" style="289" customWidth="1"/>
    <col min="10758" max="10758" width="15.28515625" style="289" customWidth="1"/>
    <col min="10759" max="10759" width="14.85546875" style="289" customWidth="1"/>
    <col min="10760" max="10760" width="15.85546875" style="289" bestFit="1" customWidth="1"/>
    <col min="10761" max="10761" width="16.140625" style="289" bestFit="1" customWidth="1"/>
    <col min="10762" max="10762" width="15.7109375" style="289" customWidth="1"/>
    <col min="10763" max="10763" width="15.7109375" style="289" bestFit="1" customWidth="1"/>
    <col min="10764" max="10764" width="15.140625" style="289" customWidth="1"/>
    <col min="10765" max="10765" width="19.42578125" style="289" customWidth="1"/>
    <col min="10766" max="10766" width="20.5703125" style="289" customWidth="1"/>
    <col min="10767" max="11006" width="9.140625" style="289"/>
    <col min="11007" max="11007" width="91.140625" style="289" customWidth="1"/>
    <col min="11008" max="11008" width="9.140625" style="289"/>
    <col min="11009" max="11009" width="15.140625" style="289" customWidth="1"/>
    <col min="11010" max="11010" width="14" style="289" customWidth="1"/>
    <col min="11011" max="11011" width="15.5703125" style="289" customWidth="1"/>
    <col min="11012" max="11012" width="14" style="289" customWidth="1"/>
    <col min="11013" max="11013" width="14.7109375" style="289" customWidth="1"/>
    <col min="11014" max="11014" width="15.28515625" style="289" customWidth="1"/>
    <col min="11015" max="11015" width="14.85546875" style="289" customWidth="1"/>
    <col min="11016" max="11016" width="15.85546875" style="289" bestFit="1" customWidth="1"/>
    <col min="11017" max="11017" width="16.140625" style="289" bestFit="1" customWidth="1"/>
    <col min="11018" max="11018" width="15.7109375" style="289" customWidth="1"/>
    <col min="11019" max="11019" width="15.7109375" style="289" bestFit="1" customWidth="1"/>
    <col min="11020" max="11020" width="15.140625" style="289" customWidth="1"/>
    <col min="11021" max="11021" width="19.42578125" style="289" customWidth="1"/>
    <col min="11022" max="11022" width="20.5703125" style="289" customWidth="1"/>
    <col min="11023" max="11262" width="9.140625" style="289"/>
    <col min="11263" max="11263" width="91.140625" style="289" customWidth="1"/>
    <col min="11264" max="11264" width="9.140625" style="289"/>
    <col min="11265" max="11265" width="15.140625" style="289" customWidth="1"/>
    <col min="11266" max="11266" width="14" style="289" customWidth="1"/>
    <col min="11267" max="11267" width="15.5703125" style="289" customWidth="1"/>
    <col min="11268" max="11268" width="14" style="289" customWidth="1"/>
    <col min="11269" max="11269" width="14.7109375" style="289" customWidth="1"/>
    <col min="11270" max="11270" width="15.28515625" style="289" customWidth="1"/>
    <col min="11271" max="11271" width="14.85546875" style="289" customWidth="1"/>
    <col min="11272" max="11272" width="15.85546875" style="289" bestFit="1" customWidth="1"/>
    <col min="11273" max="11273" width="16.140625" style="289" bestFit="1" customWidth="1"/>
    <col min="11274" max="11274" width="15.7109375" style="289" customWidth="1"/>
    <col min="11275" max="11275" width="15.7109375" style="289" bestFit="1" customWidth="1"/>
    <col min="11276" max="11276" width="15.140625" style="289" customWidth="1"/>
    <col min="11277" max="11277" width="19.42578125" style="289" customWidth="1"/>
    <col min="11278" max="11278" width="20.5703125" style="289" customWidth="1"/>
    <col min="11279" max="11518" width="9.140625" style="289"/>
    <col min="11519" max="11519" width="91.140625" style="289" customWidth="1"/>
    <col min="11520" max="11520" width="9.140625" style="289"/>
    <col min="11521" max="11521" width="15.140625" style="289" customWidth="1"/>
    <col min="11522" max="11522" width="14" style="289" customWidth="1"/>
    <col min="11523" max="11523" width="15.5703125" style="289" customWidth="1"/>
    <col min="11524" max="11524" width="14" style="289" customWidth="1"/>
    <col min="11525" max="11525" width="14.7109375" style="289" customWidth="1"/>
    <col min="11526" max="11526" width="15.28515625" style="289" customWidth="1"/>
    <col min="11527" max="11527" width="14.85546875" style="289" customWidth="1"/>
    <col min="11528" max="11528" width="15.85546875" style="289" bestFit="1" customWidth="1"/>
    <col min="11529" max="11529" width="16.140625" style="289" bestFit="1" customWidth="1"/>
    <col min="11530" max="11530" width="15.7109375" style="289" customWidth="1"/>
    <col min="11531" max="11531" width="15.7109375" style="289" bestFit="1" customWidth="1"/>
    <col min="11532" max="11532" width="15.140625" style="289" customWidth="1"/>
    <col min="11533" max="11533" width="19.42578125" style="289" customWidth="1"/>
    <col min="11534" max="11534" width="20.5703125" style="289" customWidth="1"/>
    <col min="11535" max="11774" width="9.140625" style="289"/>
    <col min="11775" max="11775" width="91.140625" style="289" customWidth="1"/>
    <col min="11776" max="11776" width="9.140625" style="289"/>
    <col min="11777" max="11777" width="15.140625" style="289" customWidth="1"/>
    <col min="11778" max="11778" width="14" style="289" customWidth="1"/>
    <col min="11779" max="11779" width="15.5703125" style="289" customWidth="1"/>
    <col min="11780" max="11780" width="14" style="289" customWidth="1"/>
    <col min="11781" max="11781" width="14.7109375" style="289" customWidth="1"/>
    <col min="11782" max="11782" width="15.28515625" style="289" customWidth="1"/>
    <col min="11783" max="11783" width="14.85546875" style="289" customWidth="1"/>
    <col min="11784" max="11784" width="15.85546875" style="289" bestFit="1" customWidth="1"/>
    <col min="11785" max="11785" width="16.140625" style="289" bestFit="1" customWidth="1"/>
    <col min="11786" max="11786" width="15.7109375" style="289" customWidth="1"/>
    <col min="11787" max="11787" width="15.7109375" style="289" bestFit="1" customWidth="1"/>
    <col min="11788" max="11788" width="15.140625" style="289" customWidth="1"/>
    <col min="11789" max="11789" width="19.42578125" style="289" customWidth="1"/>
    <col min="11790" max="11790" width="20.5703125" style="289" customWidth="1"/>
    <col min="11791" max="12030" width="9.140625" style="289"/>
    <col min="12031" max="12031" width="91.140625" style="289" customWidth="1"/>
    <col min="12032" max="12032" width="9.140625" style="289"/>
    <col min="12033" max="12033" width="15.140625" style="289" customWidth="1"/>
    <col min="12034" max="12034" width="14" style="289" customWidth="1"/>
    <col min="12035" max="12035" width="15.5703125" style="289" customWidth="1"/>
    <col min="12036" max="12036" width="14" style="289" customWidth="1"/>
    <col min="12037" max="12037" width="14.7109375" style="289" customWidth="1"/>
    <col min="12038" max="12038" width="15.28515625" style="289" customWidth="1"/>
    <col min="12039" max="12039" width="14.85546875" style="289" customWidth="1"/>
    <col min="12040" max="12040" width="15.85546875" style="289" bestFit="1" customWidth="1"/>
    <col min="12041" max="12041" width="16.140625" style="289" bestFit="1" customWidth="1"/>
    <col min="12042" max="12042" width="15.7109375" style="289" customWidth="1"/>
    <col min="12043" max="12043" width="15.7109375" style="289" bestFit="1" customWidth="1"/>
    <col min="12044" max="12044" width="15.140625" style="289" customWidth="1"/>
    <col min="12045" max="12045" width="19.42578125" style="289" customWidth="1"/>
    <col min="12046" max="12046" width="20.5703125" style="289" customWidth="1"/>
    <col min="12047" max="12286" width="9.140625" style="289"/>
    <col min="12287" max="12287" width="91.140625" style="289" customWidth="1"/>
    <col min="12288" max="12288" width="9.140625" style="289"/>
    <col min="12289" max="12289" width="15.140625" style="289" customWidth="1"/>
    <col min="12290" max="12290" width="14" style="289" customWidth="1"/>
    <col min="12291" max="12291" width="15.5703125" style="289" customWidth="1"/>
    <col min="12292" max="12292" width="14" style="289" customWidth="1"/>
    <col min="12293" max="12293" width="14.7109375" style="289" customWidth="1"/>
    <col min="12294" max="12294" width="15.28515625" style="289" customWidth="1"/>
    <col min="12295" max="12295" width="14.85546875" style="289" customWidth="1"/>
    <col min="12296" max="12296" width="15.85546875" style="289" bestFit="1" customWidth="1"/>
    <col min="12297" max="12297" width="16.140625" style="289" bestFit="1" customWidth="1"/>
    <col min="12298" max="12298" width="15.7109375" style="289" customWidth="1"/>
    <col min="12299" max="12299" width="15.7109375" style="289" bestFit="1" customWidth="1"/>
    <col min="12300" max="12300" width="15.140625" style="289" customWidth="1"/>
    <col min="12301" max="12301" width="19.42578125" style="289" customWidth="1"/>
    <col min="12302" max="12302" width="20.5703125" style="289" customWidth="1"/>
    <col min="12303" max="12542" width="9.140625" style="289"/>
    <col min="12543" max="12543" width="91.140625" style="289" customWidth="1"/>
    <col min="12544" max="12544" width="9.140625" style="289"/>
    <col min="12545" max="12545" width="15.140625" style="289" customWidth="1"/>
    <col min="12546" max="12546" width="14" style="289" customWidth="1"/>
    <col min="12547" max="12547" width="15.5703125" style="289" customWidth="1"/>
    <col min="12548" max="12548" width="14" style="289" customWidth="1"/>
    <col min="12549" max="12549" width="14.7109375" style="289" customWidth="1"/>
    <col min="12550" max="12550" width="15.28515625" style="289" customWidth="1"/>
    <col min="12551" max="12551" width="14.85546875" style="289" customWidth="1"/>
    <col min="12552" max="12552" width="15.85546875" style="289" bestFit="1" customWidth="1"/>
    <col min="12553" max="12553" width="16.140625" style="289" bestFit="1" customWidth="1"/>
    <col min="12554" max="12554" width="15.7109375" style="289" customWidth="1"/>
    <col min="12555" max="12555" width="15.7109375" style="289" bestFit="1" customWidth="1"/>
    <col min="12556" max="12556" width="15.140625" style="289" customWidth="1"/>
    <col min="12557" max="12557" width="19.42578125" style="289" customWidth="1"/>
    <col min="12558" max="12558" width="20.5703125" style="289" customWidth="1"/>
    <col min="12559" max="12798" width="9.140625" style="289"/>
    <col min="12799" max="12799" width="91.140625" style="289" customWidth="1"/>
    <col min="12800" max="12800" width="9.140625" style="289"/>
    <col min="12801" max="12801" width="15.140625" style="289" customWidth="1"/>
    <col min="12802" max="12802" width="14" style="289" customWidth="1"/>
    <col min="12803" max="12803" width="15.5703125" style="289" customWidth="1"/>
    <col min="12804" max="12804" width="14" style="289" customWidth="1"/>
    <col min="12805" max="12805" width="14.7109375" style="289" customWidth="1"/>
    <col min="12806" max="12806" width="15.28515625" style="289" customWidth="1"/>
    <col min="12807" max="12807" width="14.85546875" style="289" customWidth="1"/>
    <col min="12808" max="12808" width="15.85546875" style="289" bestFit="1" customWidth="1"/>
    <col min="12809" max="12809" width="16.140625" style="289" bestFit="1" customWidth="1"/>
    <col min="12810" max="12810" width="15.7109375" style="289" customWidth="1"/>
    <col min="12811" max="12811" width="15.7109375" style="289" bestFit="1" customWidth="1"/>
    <col min="12812" max="12812" width="15.140625" style="289" customWidth="1"/>
    <col min="12813" max="12813" width="19.42578125" style="289" customWidth="1"/>
    <col min="12814" max="12814" width="20.5703125" style="289" customWidth="1"/>
    <col min="12815" max="13054" width="9.140625" style="289"/>
    <col min="13055" max="13055" width="91.140625" style="289" customWidth="1"/>
    <col min="13056" max="13056" width="9.140625" style="289"/>
    <col min="13057" max="13057" width="15.140625" style="289" customWidth="1"/>
    <col min="13058" max="13058" width="14" style="289" customWidth="1"/>
    <col min="13059" max="13059" width="15.5703125" style="289" customWidth="1"/>
    <col min="13060" max="13060" width="14" style="289" customWidth="1"/>
    <col min="13061" max="13061" width="14.7109375" style="289" customWidth="1"/>
    <col min="13062" max="13062" width="15.28515625" style="289" customWidth="1"/>
    <col min="13063" max="13063" width="14.85546875" style="289" customWidth="1"/>
    <col min="13064" max="13064" width="15.85546875" style="289" bestFit="1" customWidth="1"/>
    <col min="13065" max="13065" width="16.140625" style="289" bestFit="1" customWidth="1"/>
    <col min="13066" max="13066" width="15.7109375" style="289" customWidth="1"/>
    <col min="13067" max="13067" width="15.7109375" style="289" bestFit="1" customWidth="1"/>
    <col min="13068" max="13068" width="15.140625" style="289" customWidth="1"/>
    <col min="13069" max="13069" width="19.42578125" style="289" customWidth="1"/>
    <col min="13070" max="13070" width="20.5703125" style="289" customWidth="1"/>
    <col min="13071" max="13310" width="9.140625" style="289"/>
    <col min="13311" max="13311" width="91.140625" style="289" customWidth="1"/>
    <col min="13312" max="13312" width="9.140625" style="289"/>
    <col min="13313" max="13313" width="15.140625" style="289" customWidth="1"/>
    <col min="13314" max="13314" width="14" style="289" customWidth="1"/>
    <col min="13315" max="13315" width="15.5703125" style="289" customWidth="1"/>
    <col min="13316" max="13316" width="14" style="289" customWidth="1"/>
    <col min="13317" max="13317" width="14.7109375" style="289" customWidth="1"/>
    <col min="13318" max="13318" width="15.28515625" style="289" customWidth="1"/>
    <col min="13319" max="13319" width="14.85546875" style="289" customWidth="1"/>
    <col min="13320" max="13320" width="15.85546875" style="289" bestFit="1" customWidth="1"/>
    <col min="13321" max="13321" width="16.140625" style="289" bestFit="1" customWidth="1"/>
    <col min="13322" max="13322" width="15.7109375" style="289" customWidth="1"/>
    <col min="13323" max="13323" width="15.7109375" style="289" bestFit="1" customWidth="1"/>
    <col min="13324" max="13324" width="15.140625" style="289" customWidth="1"/>
    <col min="13325" max="13325" width="19.42578125" style="289" customWidth="1"/>
    <col min="13326" max="13326" width="20.5703125" style="289" customWidth="1"/>
    <col min="13327" max="13566" width="9.140625" style="289"/>
    <col min="13567" max="13567" width="91.140625" style="289" customWidth="1"/>
    <col min="13568" max="13568" width="9.140625" style="289"/>
    <col min="13569" max="13569" width="15.140625" style="289" customWidth="1"/>
    <col min="13570" max="13570" width="14" style="289" customWidth="1"/>
    <col min="13571" max="13571" width="15.5703125" style="289" customWidth="1"/>
    <col min="13572" max="13572" width="14" style="289" customWidth="1"/>
    <col min="13573" max="13573" width="14.7109375" style="289" customWidth="1"/>
    <col min="13574" max="13574" width="15.28515625" style="289" customWidth="1"/>
    <col min="13575" max="13575" width="14.85546875" style="289" customWidth="1"/>
    <col min="13576" max="13576" width="15.85546875" style="289" bestFit="1" customWidth="1"/>
    <col min="13577" max="13577" width="16.140625" style="289" bestFit="1" customWidth="1"/>
    <col min="13578" max="13578" width="15.7109375" style="289" customWidth="1"/>
    <col min="13579" max="13579" width="15.7109375" style="289" bestFit="1" customWidth="1"/>
    <col min="13580" max="13580" width="15.140625" style="289" customWidth="1"/>
    <col min="13581" max="13581" width="19.42578125" style="289" customWidth="1"/>
    <col min="13582" max="13582" width="20.5703125" style="289" customWidth="1"/>
    <col min="13583" max="13822" width="9.140625" style="289"/>
    <col min="13823" max="13823" width="91.140625" style="289" customWidth="1"/>
    <col min="13824" max="13824" width="9.140625" style="289"/>
    <col min="13825" max="13825" width="15.140625" style="289" customWidth="1"/>
    <col min="13826" max="13826" width="14" style="289" customWidth="1"/>
    <col min="13827" max="13827" width="15.5703125" style="289" customWidth="1"/>
    <col min="13828" max="13828" width="14" style="289" customWidth="1"/>
    <col min="13829" max="13829" width="14.7109375" style="289" customWidth="1"/>
    <col min="13830" max="13830" width="15.28515625" style="289" customWidth="1"/>
    <col min="13831" max="13831" width="14.85546875" style="289" customWidth="1"/>
    <col min="13832" max="13832" width="15.85546875" style="289" bestFit="1" customWidth="1"/>
    <col min="13833" max="13833" width="16.140625" style="289" bestFit="1" customWidth="1"/>
    <col min="13834" max="13834" width="15.7109375" style="289" customWidth="1"/>
    <col min="13835" max="13835" width="15.7109375" style="289" bestFit="1" customWidth="1"/>
    <col min="13836" max="13836" width="15.140625" style="289" customWidth="1"/>
    <col min="13837" max="13837" width="19.42578125" style="289" customWidth="1"/>
    <col min="13838" max="13838" width="20.5703125" style="289" customWidth="1"/>
    <col min="13839" max="14078" width="9.140625" style="289"/>
    <col min="14079" max="14079" width="91.140625" style="289" customWidth="1"/>
    <col min="14080" max="14080" width="9.140625" style="289"/>
    <col min="14081" max="14081" width="15.140625" style="289" customWidth="1"/>
    <col min="14082" max="14082" width="14" style="289" customWidth="1"/>
    <col min="14083" max="14083" width="15.5703125" style="289" customWidth="1"/>
    <col min="14084" max="14084" width="14" style="289" customWidth="1"/>
    <col min="14085" max="14085" width="14.7109375" style="289" customWidth="1"/>
    <col min="14086" max="14086" width="15.28515625" style="289" customWidth="1"/>
    <col min="14087" max="14087" width="14.85546875" style="289" customWidth="1"/>
    <col min="14088" max="14088" width="15.85546875" style="289" bestFit="1" customWidth="1"/>
    <col min="14089" max="14089" width="16.140625" style="289" bestFit="1" customWidth="1"/>
    <col min="14090" max="14090" width="15.7109375" style="289" customWidth="1"/>
    <col min="14091" max="14091" width="15.7109375" style="289" bestFit="1" customWidth="1"/>
    <col min="14092" max="14092" width="15.140625" style="289" customWidth="1"/>
    <col min="14093" max="14093" width="19.42578125" style="289" customWidth="1"/>
    <col min="14094" max="14094" width="20.5703125" style="289" customWidth="1"/>
    <col min="14095" max="14334" width="9.140625" style="289"/>
    <col min="14335" max="14335" width="91.140625" style="289" customWidth="1"/>
    <col min="14336" max="14336" width="9.140625" style="289"/>
    <col min="14337" max="14337" width="15.140625" style="289" customWidth="1"/>
    <col min="14338" max="14338" width="14" style="289" customWidth="1"/>
    <col min="14339" max="14339" width="15.5703125" style="289" customWidth="1"/>
    <col min="14340" max="14340" width="14" style="289" customWidth="1"/>
    <col min="14341" max="14341" width="14.7109375" style="289" customWidth="1"/>
    <col min="14342" max="14342" width="15.28515625" style="289" customWidth="1"/>
    <col min="14343" max="14343" width="14.85546875" style="289" customWidth="1"/>
    <col min="14344" max="14344" width="15.85546875" style="289" bestFit="1" customWidth="1"/>
    <col min="14345" max="14345" width="16.140625" style="289" bestFit="1" customWidth="1"/>
    <col min="14346" max="14346" width="15.7109375" style="289" customWidth="1"/>
    <col min="14347" max="14347" width="15.7109375" style="289" bestFit="1" customWidth="1"/>
    <col min="14348" max="14348" width="15.140625" style="289" customWidth="1"/>
    <col min="14349" max="14349" width="19.42578125" style="289" customWidth="1"/>
    <col min="14350" max="14350" width="20.5703125" style="289" customWidth="1"/>
    <col min="14351" max="14590" width="9.140625" style="289"/>
    <col min="14591" max="14591" width="91.140625" style="289" customWidth="1"/>
    <col min="14592" max="14592" width="9.140625" style="289"/>
    <col min="14593" max="14593" width="15.140625" style="289" customWidth="1"/>
    <col min="14594" max="14594" width="14" style="289" customWidth="1"/>
    <col min="14595" max="14595" width="15.5703125" style="289" customWidth="1"/>
    <col min="14596" max="14596" width="14" style="289" customWidth="1"/>
    <col min="14597" max="14597" width="14.7109375" style="289" customWidth="1"/>
    <col min="14598" max="14598" width="15.28515625" style="289" customWidth="1"/>
    <col min="14599" max="14599" width="14.85546875" style="289" customWidth="1"/>
    <col min="14600" max="14600" width="15.85546875" style="289" bestFit="1" customWidth="1"/>
    <col min="14601" max="14601" width="16.140625" style="289" bestFit="1" customWidth="1"/>
    <col min="14602" max="14602" width="15.7109375" style="289" customWidth="1"/>
    <col min="14603" max="14603" width="15.7109375" style="289" bestFit="1" customWidth="1"/>
    <col min="14604" max="14604" width="15.140625" style="289" customWidth="1"/>
    <col min="14605" max="14605" width="19.42578125" style="289" customWidth="1"/>
    <col min="14606" max="14606" width="20.5703125" style="289" customWidth="1"/>
    <col min="14607" max="14846" width="9.140625" style="289"/>
    <col min="14847" max="14847" width="91.140625" style="289" customWidth="1"/>
    <col min="14848" max="14848" width="9.140625" style="289"/>
    <col min="14849" max="14849" width="15.140625" style="289" customWidth="1"/>
    <col min="14850" max="14850" width="14" style="289" customWidth="1"/>
    <col min="14851" max="14851" width="15.5703125" style="289" customWidth="1"/>
    <col min="14852" max="14852" width="14" style="289" customWidth="1"/>
    <col min="14853" max="14853" width="14.7109375" style="289" customWidth="1"/>
    <col min="14854" max="14854" width="15.28515625" style="289" customWidth="1"/>
    <col min="14855" max="14855" width="14.85546875" style="289" customWidth="1"/>
    <col min="14856" max="14856" width="15.85546875" style="289" bestFit="1" customWidth="1"/>
    <col min="14857" max="14857" width="16.140625" style="289" bestFit="1" customWidth="1"/>
    <col min="14858" max="14858" width="15.7109375" style="289" customWidth="1"/>
    <col min="14859" max="14859" width="15.7109375" style="289" bestFit="1" customWidth="1"/>
    <col min="14860" max="14860" width="15.140625" style="289" customWidth="1"/>
    <col min="14861" max="14861" width="19.42578125" style="289" customWidth="1"/>
    <col min="14862" max="14862" width="20.5703125" style="289" customWidth="1"/>
    <col min="14863" max="15102" width="9.140625" style="289"/>
    <col min="15103" max="15103" width="91.140625" style="289" customWidth="1"/>
    <col min="15104" max="15104" width="9.140625" style="289"/>
    <col min="15105" max="15105" width="15.140625" style="289" customWidth="1"/>
    <col min="15106" max="15106" width="14" style="289" customWidth="1"/>
    <col min="15107" max="15107" width="15.5703125" style="289" customWidth="1"/>
    <col min="15108" max="15108" width="14" style="289" customWidth="1"/>
    <col min="15109" max="15109" width="14.7109375" style="289" customWidth="1"/>
    <col min="15110" max="15110" width="15.28515625" style="289" customWidth="1"/>
    <col min="15111" max="15111" width="14.85546875" style="289" customWidth="1"/>
    <col min="15112" max="15112" width="15.85546875" style="289" bestFit="1" customWidth="1"/>
    <col min="15113" max="15113" width="16.140625" style="289" bestFit="1" customWidth="1"/>
    <col min="15114" max="15114" width="15.7109375" style="289" customWidth="1"/>
    <col min="15115" max="15115" width="15.7109375" style="289" bestFit="1" customWidth="1"/>
    <col min="15116" max="15116" width="15.140625" style="289" customWidth="1"/>
    <col min="15117" max="15117" width="19.42578125" style="289" customWidth="1"/>
    <col min="15118" max="15118" width="20.5703125" style="289" customWidth="1"/>
    <col min="15119" max="15358" width="9.140625" style="289"/>
    <col min="15359" max="15359" width="91.140625" style="289" customWidth="1"/>
    <col min="15360" max="15360" width="9.140625" style="289"/>
    <col min="15361" max="15361" width="15.140625" style="289" customWidth="1"/>
    <col min="15362" max="15362" width="14" style="289" customWidth="1"/>
    <col min="15363" max="15363" width="15.5703125" style="289" customWidth="1"/>
    <col min="15364" max="15364" width="14" style="289" customWidth="1"/>
    <col min="15365" max="15365" width="14.7109375" style="289" customWidth="1"/>
    <col min="15366" max="15366" width="15.28515625" style="289" customWidth="1"/>
    <col min="15367" max="15367" width="14.85546875" style="289" customWidth="1"/>
    <col min="15368" max="15368" width="15.85546875" style="289" bestFit="1" customWidth="1"/>
    <col min="15369" max="15369" width="16.140625" style="289" bestFit="1" customWidth="1"/>
    <col min="15370" max="15370" width="15.7109375" style="289" customWidth="1"/>
    <col min="15371" max="15371" width="15.7109375" style="289" bestFit="1" customWidth="1"/>
    <col min="15372" max="15372" width="15.140625" style="289" customWidth="1"/>
    <col min="15373" max="15373" width="19.42578125" style="289" customWidth="1"/>
    <col min="15374" max="15374" width="20.5703125" style="289" customWidth="1"/>
    <col min="15375" max="15614" width="9.140625" style="289"/>
    <col min="15615" max="15615" width="91.140625" style="289" customWidth="1"/>
    <col min="15616" max="15616" width="9.140625" style="289"/>
    <col min="15617" max="15617" width="15.140625" style="289" customWidth="1"/>
    <col min="15618" max="15618" width="14" style="289" customWidth="1"/>
    <col min="15619" max="15619" width="15.5703125" style="289" customWidth="1"/>
    <col min="15620" max="15620" width="14" style="289" customWidth="1"/>
    <col min="15621" max="15621" width="14.7109375" style="289" customWidth="1"/>
    <col min="15622" max="15622" width="15.28515625" style="289" customWidth="1"/>
    <col min="15623" max="15623" width="14.85546875" style="289" customWidth="1"/>
    <col min="15624" max="15624" width="15.85546875" style="289" bestFit="1" customWidth="1"/>
    <col min="15625" max="15625" width="16.140625" style="289" bestFit="1" customWidth="1"/>
    <col min="15626" max="15626" width="15.7109375" style="289" customWidth="1"/>
    <col min="15627" max="15627" width="15.7109375" style="289" bestFit="1" customWidth="1"/>
    <col min="15628" max="15628" width="15.140625" style="289" customWidth="1"/>
    <col min="15629" max="15629" width="19.42578125" style="289" customWidth="1"/>
    <col min="15630" max="15630" width="20.5703125" style="289" customWidth="1"/>
    <col min="15631" max="15870" width="9.140625" style="289"/>
    <col min="15871" max="15871" width="91.140625" style="289" customWidth="1"/>
    <col min="15872" max="15872" width="9.140625" style="289"/>
    <col min="15873" max="15873" width="15.140625" style="289" customWidth="1"/>
    <col min="15874" max="15874" width="14" style="289" customWidth="1"/>
    <col min="15875" max="15875" width="15.5703125" style="289" customWidth="1"/>
    <col min="15876" max="15876" width="14" style="289" customWidth="1"/>
    <col min="15877" max="15877" width="14.7109375" style="289" customWidth="1"/>
    <col min="15878" max="15878" width="15.28515625" style="289" customWidth="1"/>
    <col min="15879" max="15879" width="14.85546875" style="289" customWidth="1"/>
    <col min="15880" max="15880" width="15.85546875" style="289" bestFit="1" customWidth="1"/>
    <col min="15881" max="15881" width="16.140625" style="289" bestFit="1" customWidth="1"/>
    <col min="15882" max="15882" width="15.7109375" style="289" customWidth="1"/>
    <col min="15883" max="15883" width="15.7109375" style="289" bestFit="1" customWidth="1"/>
    <col min="15884" max="15884" width="15.140625" style="289" customWidth="1"/>
    <col min="15885" max="15885" width="19.42578125" style="289" customWidth="1"/>
    <col min="15886" max="15886" width="20.5703125" style="289" customWidth="1"/>
    <col min="15887" max="16126" width="9.140625" style="289"/>
    <col min="16127" max="16127" width="91.140625" style="289" customWidth="1"/>
    <col min="16128" max="16128" width="9.140625" style="289"/>
    <col min="16129" max="16129" width="15.140625" style="289" customWidth="1"/>
    <col min="16130" max="16130" width="14" style="289" customWidth="1"/>
    <col min="16131" max="16131" width="15.5703125" style="289" customWidth="1"/>
    <col min="16132" max="16132" width="14" style="289" customWidth="1"/>
    <col min="16133" max="16133" width="14.7109375" style="289" customWidth="1"/>
    <col min="16134" max="16134" width="15.28515625" style="289" customWidth="1"/>
    <col min="16135" max="16135" width="14.85546875" style="289" customWidth="1"/>
    <col min="16136" max="16136" width="15.85546875" style="289" bestFit="1" customWidth="1"/>
    <col min="16137" max="16137" width="16.140625" style="289" bestFit="1" customWidth="1"/>
    <col min="16138" max="16138" width="15.7109375" style="289" customWidth="1"/>
    <col min="16139" max="16139" width="15.7109375" style="289" bestFit="1" customWidth="1"/>
    <col min="16140" max="16140" width="15.140625" style="289" customWidth="1"/>
    <col min="16141" max="16141" width="19.42578125" style="289" customWidth="1"/>
    <col min="16142" max="16142" width="20.5703125" style="289" customWidth="1"/>
    <col min="16143" max="16384" width="9.140625" style="289"/>
  </cols>
  <sheetData>
    <row r="1" spans="1:16" ht="13.5">
      <c r="A1" s="430" t="s">
        <v>386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</row>
    <row r="2" spans="1:16">
      <c r="A2" s="431" t="s">
        <v>100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</row>
    <row r="3" spans="1:16">
      <c r="A3" s="433" t="s">
        <v>367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</row>
    <row r="4" spans="1:16" ht="15">
      <c r="A4" s="297" t="s">
        <v>368</v>
      </c>
    </row>
    <row r="5" spans="1:16" ht="24">
      <c r="A5" s="298" t="s">
        <v>26</v>
      </c>
      <c r="B5" s="299" t="s">
        <v>104</v>
      </c>
      <c r="C5" s="300" t="s">
        <v>369</v>
      </c>
      <c r="D5" s="300" t="s">
        <v>370</v>
      </c>
      <c r="E5" s="300" t="s">
        <v>371</v>
      </c>
      <c r="F5" s="300" t="s">
        <v>372</v>
      </c>
      <c r="G5" s="300" t="s">
        <v>373</v>
      </c>
      <c r="H5" s="300" t="s">
        <v>374</v>
      </c>
      <c r="I5" s="300" t="s">
        <v>375</v>
      </c>
      <c r="J5" s="300" t="s">
        <v>376</v>
      </c>
      <c r="K5" s="300" t="s">
        <v>377</v>
      </c>
      <c r="L5" s="300" t="s">
        <v>378</v>
      </c>
      <c r="M5" s="300" t="s">
        <v>379</v>
      </c>
      <c r="N5" s="300" t="s">
        <v>380</v>
      </c>
      <c r="O5" s="301" t="s">
        <v>287</v>
      </c>
    </row>
    <row r="6" spans="1:16" ht="13.5">
      <c r="A6" s="302" t="s">
        <v>110</v>
      </c>
      <c r="B6" s="303" t="s">
        <v>111</v>
      </c>
      <c r="C6" s="304">
        <v>2034611</v>
      </c>
      <c r="D6" s="304">
        <v>2034611</v>
      </c>
      <c r="E6" s="304">
        <v>2034611</v>
      </c>
      <c r="F6" s="304">
        <v>2034611</v>
      </c>
      <c r="G6" s="304">
        <v>2034611</v>
      </c>
      <c r="H6" s="304">
        <v>2034611</v>
      </c>
      <c r="I6" s="304">
        <v>2034611</v>
      </c>
      <c r="J6" s="304">
        <v>2034611</v>
      </c>
      <c r="K6" s="304">
        <v>2034611</v>
      </c>
      <c r="L6" s="304">
        <v>2034611</v>
      </c>
      <c r="M6" s="304">
        <v>2034611</v>
      </c>
      <c r="N6" s="304">
        <v>2034616</v>
      </c>
      <c r="O6" s="304">
        <f>SUM(C6:N6)</f>
        <v>24415337</v>
      </c>
    </row>
    <row r="7" spans="1:16" ht="13.5">
      <c r="A7" s="305" t="s">
        <v>114</v>
      </c>
      <c r="B7" s="306" t="s">
        <v>115</v>
      </c>
      <c r="C7" s="304"/>
      <c r="D7" s="304">
        <v>50000</v>
      </c>
      <c r="E7" s="304"/>
      <c r="F7" s="304"/>
      <c r="G7" s="304"/>
      <c r="H7" s="304">
        <v>100000</v>
      </c>
      <c r="I7" s="304"/>
      <c r="J7" s="304"/>
      <c r="K7" s="304">
        <v>50000</v>
      </c>
      <c r="L7" s="304">
        <v>50000</v>
      </c>
      <c r="M7" s="304"/>
      <c r="N7" s="304"/>
      <c r="O7" s="304">
        <f t="shared" ref="O7:O45" si="0">SUM(C7:N7)</f>
        <v>250000</v>
      </c>
    </row>
    <row r="8" spans="1:16" ht="13.5">
      <c r="A8" s="305" t="s">
        <v>116</v>
      </c>
      <c r="B8" s="306" t="s">
        <v>117</v>
      </c>
      <c r="C8" s="304"/>
      <c r="D8" s="304"/>
      <c r="E8" s="304"/>
      <c r="F8" s="304"/>
      <c r="G8" s="304"/>
      <c r="H8" s="304">
        <v>967953</v>
      </c>
      <c r="I8" s="304"/>
      <c r="J8" s="304"/>
      <c r="K8" s="304"/>
      <c r="L8" s="304"/>
      <c r="M8" s="304"/>
      <c r="N8" s="304"/>
      <c r="O8" s="304">
        <f t="shared" si="0"/>
        <v>967953</v>
      </c>
    </row>
    <row r="9" spans="1:16" ht="13.5">
      <c r="A9" s="307" t="s">
        <v>118</v>
      </c>
      <c r="B9" s="306" t="s">
        <v>119</v>
      </c>
      <c r="C9" s="304">
        <v>5980</v>
      </c>
      <c r="D9" s="304">
        <v>5980</v>
      </c>
      <c r="E9" s="304">
        <v>5980</v>
      </c>
      <c r="F9" s="304">
        <v>5980</v>
      </c>
      <c r="G9" s="304">
        <v>5980</v>
      </c>
      <c r="H9" s="304">
        <v>5980</v>
      </c>
      <c r="I9" s="304">
        <v>5980</v>
      </c>
      <c r="J9" s="304">
        <v>5980</v>
      </c>
      <c r="K9" s="304">
        <v>5980</v>
      </c>
      <c r="L9" s="304">
        <v>5980</v>
      </c>
      <c r="M9" s="304">
        <v>5980</v>
      </c>
      <c r="N9" s="304">
        <v>5980</v>
      </c>
      <c r="O9" s="304">
        <f t="shared" si="0"/>
        <v>71760</v>
      </c>
    </row>
    <row r="10" spans="1:16" ht="13.5">
      <c r="A10" s="307" t="s">
        <v>122</v>
      </c>
      <c r="B10" s="306" t="s">
        <v>123</v>
      </c>
      <c r="C10" s="304">
        <v>101908</v>
      </c>
      <c r="D10" s="304">
        <v>101908</v>
      </c>
      <c r="E10" s="304">
        <v>101908</v>
      </c>
      <c r="F10" s="304">
        <v>101908</v>
      </c>
      <c r="G10" s="304">
        <v>101908</v>
      </c>
      <c r="H10" s="304">
        <v>101908</v>
      </c>
      <c r="I10" s="304">
        <v>101908</v>
      </c>
      <c r="J10" s="304">
        <v>101908</v>
      </c>
      <c r="K10" s="304">
        <v>101908</v>
      </c>
      <c r="L10" s="304">
        <v>101908</v>
      </c>
      <c r="M10" s="304">
        <v>101904</v>
      </c>
      <c r="N10" s="304">
        <v>101908</v>
      </c>
      <c r="O10" s="304">
        <f t="shared" si="0"/>
        <v>1222892</v>
      </c>
    </row>
    <row r="11" spans="1:16">
      <c r="A11" s="308" t="s">
        <v>124</v>
      </c>
      <c r="B11" s="309" t="s">
        <v>125</v>
      </c>
      <c r="C11" s="310">
        <f>SUM(C6:C10)</f>
        <v>2142499</v>
      </c>
      <c r="D11" s="310">
        <f t="shared" ref="D11:N11" si="1">SUM(D6:D10)</f>
        <v>2192499</v>
      </c>
      <c r="E11" s="310">
        <f t="shared" si="1"/>
        <v>2142499</v>
      </c>
      <c r="F11" s="310">
        <f t="shared" si="1"/>
        <v>2142499</v>
      </c>
      <c r="G11" s="310">
        <f t="shared" si="1"/>
        <v>2142499</v>
      </c>
      <c r="H11" s="310">
        <f t="shared" si="1"/>
        <v>3210452</v>
      </c>
      <c r="I11" s="310">
        <f t="shared" si="1"/>
        <v>2142499</v>
      </c>
      <c r="J11" s="310">
        <f t="shared" si="1"/>
        <v>2142499</v>
      </c>
      <c r="K11" s="310">
        <f t="shared" si="1"/>
        <v>2192499</v>
      </c>
      <c r="L11" s="310">
        <f t="shared" si="1"/>
        <v>2192499</v>
      </c>
      <c r="M11" s="310">
        <f t="shared" si="1"/>
        <v>2142495</v>
      </c>
      <c r="N11" s="310">
        <f t="shared" si="1"/>
        <v>2142504</v>
      </c>
      <c r="O11" s="311">
        <f t="shared" si="0"/>
        <v>26927942</v>
      </c>
    </row>
    <row r="12" spans="1:16" ht="13.5">
      <c r="A12" s="307" t="s">
        <v>126</v>
      </c>
      <c r="B12" s="306" t="s">
        <v>127</v>
      </c>
      <c r="C12" s="304">
        <v>341549</v>
      </c>
      <c r="D12" s="304">
        <v>341549</v>
      </c>
      <c r="E12" s="304">
        <v>341549</v>
      </c>
      <c r="F12" s="304">
        <v>341549</v>
      </c>
      <c r="G12" s="304">
        <v>341549</v>
      </c>
      <c r="H12" s="304">
        <v>341549</v>
      </c>
      <c r="I12" s="304">
        <v>341549</v>
      </c>
      <c r="J12" s="304">
        <v>341549</v>
      </c>
      <c r="K12" s="304">
        <v>341549</v>
      </c>
      <c r="L12" s="304">
        <v>341549</v>
      </c>
      <c r="M12" s="304">
        <v>341550</v>
      </c>
      <c r="N12" s="304">
        <v>341549</v>
      </c>
      <c r="O12" s="304">
        <f t="shared" si="0"/>
        <v>4098589</v>
      </c>
    </row>
    <row r="13" spans="1:16" ht="13.5">
      <c r="A13" s="307" t="s">
        <v>128</v>
      </c>
      <c r="B13" s="306" t="s">
        <v>129</v>
      </c>
      <c r="C13" s="304">
        <v>294808</v>
      </c>
      <c r="D13" s="304">
        <v>294804</v>
      </c>
      <c r="E13" s="304">
        <v>294808</v>
      </c>
      <c r="F13" s="304">
        <v>294808</v>
      </c>
      <c r="G13" s="304">
        <v>294808</v>
      </c>
      <c r="H13" s="304">
        <v>294808</v>
      </c>
      <c r="I13" s="304">
        <v>294808</v>
      </c>
      <c r="J13" s="304">
        <v>294808</v>
      </c>
      <c r="K13" s="304">
        <v>294808</v>
      </c>
      <c r="L13" s="304">
        <v>294808</v>
      </c>
      <c r="M13" s="304">
        <v>294808</v>
      </c>
      <c r="N13" s="304">
        <v>294808</v>
      </c>
      <c r="O13" s="304">
        <f t="shared" si="0"/>
        <v>3537692</v>
      </c>
    </row>
    <row r="14" spans="1:16" ht="13.5">
      <c r="A14" s="312" t="s">
        <v>130</v>
      </c>
      <c r="B14" s="306" t="s">
        <v>131</v>
      </c>
      <c r="C14" s="304">
        <v>127334</v>
      </c>
      <c r="D14" s="304">
        <v>127334</v>
      </c>
      <c r="E14" s="304">
        <v>127334</v>
      </c>
      <c r="F14" s="304">
        <v>127334</v>
      </c>
      <c r="G14" s="304">
        <v>127334</v>
      </c>
      <c r="H14" s="304">
        <v>127334</v>
      </c>
      <c r="I14" s="304">
        <v>127334</v>
      </c>
      <c r="J14" s="304">
        <v>127334</v>
      </c>
      <c r="K14" s="304">
        <v>127330</v>
      </c>
      <c r="L14" s="304">
        <v>127334</v>
      </c>
      <c r="M14" s="304">
        <v>127334</v>
      </c>
      <c r="N14" s="304">
        <v>127330</v>
      </c>
      <c r="O14" s="304">
        <f t="shared" si="0"/>
        <v>1528000</v>
      </c>
    </row>
    <row r="15" spans="1:16">
      <c r="A15" s="313" t="s">
        <v>132</v>
      </c>
      <c r="B15" s="309" t="s">
        <v>133</v>
      </c>
      <c r="C15" s="310">
        <f>SUM(C12:C14)</f>
        <v>763691</v>
      </c>
      <c r="D15" s="310">
        <f t="shared" ref="D15:N15" si="2">SUM(D12:D14)</f>
        <v>763687</v>
      </c>
      <c r="E15" s="310">
        <f t="shared" si="2"/>
        <v>763691</v>
      </c>
      <c r="F15" s="310">
        <f t="shared" si="2"/>
        <v>763691</v>
      </c>
      <c r="G15" s="310">
        <f t="shared" si="2"/>
        <v>763691</v>
      </c>
      <c r="H15" s="310">
        <f t="shared" si="2"/>
        <v>763691</v>
      </c>
      <c r="I15" s="310">
        <f t="shared" si="2"/>
        <v>763691</v>
      </c>
      <c r="J15" s="310">
        <f t="shared" si="2"/>
        <v>763691</v>
      </c>
      <c r="K15" s="310">
        <f t="shared" si="2"/>
        <v>763687</v>
      </c>
      <c r="L15" s="310">
        <f t="shared" si="2"/>
        <v>763691</v>
      </c>
      <c r="M15" s="310">
        <f t="shared" si="2"/>
        <v>763692</v>
      </c>
      <c r="N15" s="310">
        <f t="shared" si="2"/>
        <v>763687</v>
      </c>
      <c r="O15" s="311">
        <f t="shared" si="0"/>
        <v>9164281</v>
      </c>
    </row>
    <row r="16" spans="1:16" s="293" customFormat="1">
      <c r="A16" s="314" t="s">
        <v>134</v>
      </c>
      <c r="B16" s="315" t="s">
        <v>135</v>
      </c>
      <c r="C16" s="316">
        <f>SUM(C15,C11)</f>
        <v>2906190</v>
      </c>
      <c r="D16" s="316">
        <f t="shared" ref="D16:N16" si="3">SUM(D15,D11)</f>
        <v>2956186</v>
      </c>
      <c r="E16" s="316">
        <f t="shared" si="3"/>
        <v>2906190</v>
      </c>
      <c r="F16" s="316">
        <f t="shared" si="3"/>
        <v>2906190</v>
      </c>
      <c r="G16" s="316">
        <f t="shared" si="3"/>
        <v>2906190</v>
      </c>
      <c r="H16" s="316">
        <f t="shared" si="3"/>
        <v>3974143</v>
      </c>
      <c r="I16" s="316">
        <f t="shared" si="3"/>
        <v>2906190</v>
      </c>
      <c r="J16" s="316">
        <f t="shared" si="3"/>
        <v>2906190</v>
      </c>
      <c r="K16" s="316">
        <f t="shared" si="3"/>
        <v>2956186</v>
      </c>
      <c r="L16" s="316">
        <f t="shared" si="3"/>
        <v>2956190</v>
      </c>
      <c r="M16" s="316">
        <f t="shared" si="3"/>
        <v>2906187</v>
      </c>
      <c r="N16" s="316">
        <f t="shared" si="3"/>
        <v>2906191</v>
      </c>
      <c r="O16" s="316">
        <f t="shared" si="0"/>
        <v>36092223</v>
      </c>
      <c r="P16" s="292"/>
    </row>
    <row r="17" spans="1:16" s="293" customFormat="1">
      <c r="A17" s="317" t="s">
        <v>136</v>
      </c>
      <c r="B17" s="315" t="s">
        <v>137</v>
      </c>
      <c r="C17" s="316">
        <v>495377</v>
      </c>
      <c r="D17" s="316">
        <v>495377</v>
      </c>
      <c r="E17" s="316">
        <v>495377</v>
      </c>
      <c r="F17" s="316">
        <v>495377</v>
      </c>
      <c r="G17" s="316">
        <v>495377</v>
      </c>
      <c r="H17" s="316">
        <v>495377</v>
      </c>
      <c r="I17" s="316">
        <v>495379</v>
      </c>
      <c r="J17" s="316">
        <v>495377</v>
      </c>
      <c r="K17" s="316">
        <v>495377</v>
      </c>
      <c r="L17" s="316">
        <v>495377</v>
      </c>
      <c r="M17" s="316">
        <v>495379</v>
      </c>
      <c r="N17" s="316">
        <v>495378</v>
      </c>
      <c r="O17" s="316">
        <f t="shared" si="0"/>
        <v>5944529</v>
      </c>
      <c r="P17" s="292"/>
    </row>
    <row r="18" spans="1:16" ht="13.5">
      <c r="A18" s="307" t="s">
        <v>138</v>
      </c>
      <c r="B18" s="306" t="s">
        <v>139</v>
      </c>
      <c r="C18" s="304">
        <v>52654</v>
      </c>
      <c r="D18" s="304">
        <v>52654</v>
      </c>
      <c r="E18" s="304">
        <v>52654</v>
      </c>
      <c r="F18" s="304">
        <v>52654</v>
      </c>
      <c r="G18" s="304">
        <v>52654</v>
      </c>
      <c r="H18" s="304">
        <v>52654</v>
      </c>
      <c r="I18" s="304">
        <v>52654</v>
      </c>
      <c r="J18" s="304">
        <v>52654</v>
      </c>
      <c r="K18" s="304">
        <v>52654</v>
      </c>
      <c r="L18" s="304">
        <v>52654</v>
      </c>
      <c r="M18" s="304">
        <v>52652</v>
      </c>
      <c r="N18" s="304">
        <v>52654</v>
      </c>
      <c r="O18" s="304">
        <f t="shared" si="0"/>
        <v>631846</v>
      </c>
    </row>
    <row r="19" spans="1:16" ht="13.5">
      <c r="A19" s="307" t="s">
        <v>140</v>
      </c>
      <c r="B19" s="306" t="s">
        <v>141</v>
      </c>
      <c r="C19" s="304">
        <v>763288</v>
      </c>
      <c r="D19" s="304">
        <v>763288</v>
      </c>
      <c r="E19" s="304">
        <v>763288</v>
      </c>
      <c r="F19" s="304">
        <v>763288</v>
      </c>
      <c r="G19" s="304">
        <v>763288</v>
      </c>
      <c r="H19" s="304">
        <v>763288</v>
      </c>
      <c r="I19" s="304">
        <v>763288</v>
      </c>
      <c r="J19" s="304">
        <v>763288</v>
      </c>
      <c r="K19" s="304">
        <v>763288</v>
      </c>
      <c r="L19" s="304">
        <v>763288</v>
      </c>
      <c r="M19" s="304">
        <v>763288</v>
      </c>
      <c r="N19" s="304">
        <v>763282</v>
      </c>
      <c r="O19" s="304">
        <f t="shared" si="0"/>
        <v>9159450</v>
      </c>
    </row>
    <row r="20" spans="1:16" ht="13.5">
      <c r="A20" s="313" t="s">
        <v>142</v>
      </c>
      <c r="B20" s="309" t="s">
        <v>143</v>
      </c>
      <c r="C20" s="310">
        <f>SUM(C18:C19)</f>
        <v>815942</v>
      </c>
      <c r="D20" s="310">
        <f t="shared" ref="D20:N20" si="4">SUM(D18:D19)</f>
        <v>815942</v>
      </c>
      <c r="E20" s="310">
        <f t="shared" si="4"/>
        <v>815942</v>
      </c>
      <c r="F20" s="310">
        <f t="shared" si="4"/>
        <v>815942</v>
      </c>
      <c r="G20" s="310">
        <f t="shared" si="4"/>
        <v>815942</v>
      </c>
      <c r="H20" s="310">
        <f t="shared" si="4"/>
        <v>815942</v>
      </c>
      <c r="I20" s="310">
        <f t="shared" si="4"/>
        <v>815942</v>
      </c>
      <c r="J20" s="310">
        <f t="shared" si="4"/>
        <v>815942</v>
      </c>
      <c r="K20" s="310">
        <f t="shared" si="4"/>
        <v>815942</v>
      </c>
      <c r="L20" s="310">
        <f t="shared" si="4"/>
        <v>815942</v>
      </c>
      <c r="M20" s="310">
        <f t="shared" si="4"/>
        <v>815940</v>
      </c>
      <c r="N20" s="310">
        <f t="shared" si="4"/>
        <v>815936</v>
      </c>
      <c r="O20" s="304">
        <f t="shared" si="0"/>
        <v>9791296</v>
      </c>
    </row>
    <row r="21" spans="1:16" ht="13.5">
      <c r="A21" s="307" t="s">
        <v>144</v>
      </c>
      <c r="B21" s="306" t="s">
        <v>145</v>
      </c>
      <c r="C21" s="304">
        <v>49483</v>
      </c>
      <c r="D21" s="304">
        <v>49483</v>
      </c>
      <c r="E21" s="304">
        <v>49483</v>
      </c>
      <c r="F21" s="304">
        <v>49483</v>
      </c>
      <c r="G21" s="304">
        <v>49483</v>
      </c>
      <c r="H21" s="304">
        <v>49483</v>
      </c>
      <c r="I21" s="304">
        <v>49483</v>
      </c>
      <c r="J21" s="304">
        <v>49483</v>
      </c>
      <c r="K21" s="304">
        <v>49483</v>
      </c>
      <c r="L21" s="304">
        <v>49487</v>
      </c>
      <c r="M21" s="304">
        <v>49483</v>
      </c>
      <c r="N21" s="304">
        <v>49483</v>
      </c>
      <c r="O21" s="304">
        <f t="shared" si="0"/>
        <v>593800</v>
      </c>
    </row>
    <row r="22" spans="1:16" ht="13.5">
      <c r="A22" s="307" t="s">
        <v>146</v>
      </c>
      <c r="B22" s="306" t="s">
        <v>147</v>
      </c>
      <c r="C22" s="304">
        <v>96082</v>
      </c>
      <c r="D22" s="304">
        <v>96082</v>
      </c>
      <c r="E22" s="304">
        <v>96082</v>
      </c>
      <c r="F22" s="304">
        <v>96082</v>
      </c>
      <c r="G22" s="304">
        <v>96080</v>
      </c>
      <c r="H22" s="304">
        <v>96082</v>
      </c>
      <c r="I22" s="304">
        <v>96082</v>
      </c>
      <c r="J22" s="304">
        <v>96082</v>
      </c>
      <c r="K22" s="304">
        <v>96082</v>
      </c>
      <c r="L22" s="304">
        <v>96082</v>
      </c>
      <c r="M22" s="304">
        <v>96080</v>
      </c>
      <c r="N22" s="304">
        <v>96082</v>
      </c>
      <c r="O22" s="304">
        <f t="shared" si="0"/>
        <v>1152980</v>
      </c>
    </row>
    <row r="23" spans="1:16">
      <c r="A23" s="313" t="s">
        <v>148</v>
      </c>
      <c r="B23" s="309" t="s">
        <v>149</v>
      </c>
      <c r="C23" s="310">
        <f>SUM(C21:C22)</f>
        <v>145565</v>
      </c>
      <c r="D23" s="310">
        <f t="shared" ref="D23:N23" si="5">SUM(D21:D22)</f>
        <v>145565</v>
      </c>
      <c r="E23" s="310">
        <f t="shared" si="5"/>
        <v>145565</v>
      </c>
      <c r="F23" s="310">
        <f t="shared" si="5"/>
        <v>145565</v>
      </c>
      <c r="G23" s="310">
        <f t="shared" si="5"/>
        <v>145563</v>
      </c>
      <c r="H23" s="310">
        <f t="shared" si="5"/>
        <v>145565</v>
      </c>
      <c r="I23" s="310">
        <f t="shared" si="5"/>
        <v>145565</v>
      </c>
      <c r="J23" s="310">
        <f t="shared" si="5"/>
        <v>145565</v>
      </c>
      <c r="K23" s="310">
        <f t="shared" si="5"/>
        <v>145565</v>
      </c>
      <c r="L23" s="310">
        <f t="shared" si="5"/>
        <v>145569</v>
      </c>
      <c r="M23" s="310">
        <f t="shared" si="5"/>
        <v>145563</v>
      </c>
      <c r="N23" s="310">
        <f t="shared" si="5"/>
        <v>145565</v>
      </c>
      <c r="O23" s="310">
        <f t="shared" si="0"/>
        <v>1746780</v>
      </c>
    </row>
    <row r="24" spans="1:16" ht="13.5">
      <c r="A24" s="307" t="s">
        <v>150</v>
      </c>
      <c r="B24" s="306" t="s">
        <v>151</v>
      </c>
      <c r="C24" s="304">
        <v>706200</v>
      </c>
      <c r="D24" s="304">
        <v>706200</v>
      </c>
      <c r="E24" s="304">
        <v>706200</v>
      </c>
      <c r="F24" s="304">
        <v>706200</v>
      </c>
      <c r="G24" s="304">
        <v>706200</v>
      </c>
      <c r="H24" s="304">
        <v>706200</v>
      </c>
      <c r="I24" s="304">
        <v>706200</v>
      </c>
      <c r="J24" s="304">
        <v>706200</v>
      </c>
      <c r="K24" s="304">
        <v>706200</v>
      </c>
      <c r="L24" s="304">
        <v>706196</v>
      </c>
      <c r="M24" s="304">
        <v>706200</v>
      </c>
      <c r="N24" s="304">
        <v>706200</v>
      </c>
      <c r="O24" s="304">
        <f t="shared" si="0"/>
        <v>8474396</v>
      </c>
    </row>
    <row r="25" spans="1:16" ht="13.5">
      <c r="A25" s="307" t="s">
        <v>152</v>
      </c>
      <c r="B25" s="306" t="s">
        <v>153</v>
      </c>
      <c r="C25" s="304">
        <v>2595304</v>
      </c>
      <c r="D25" s="304">
        <v>2595304</v>
      </c>
      <c r="E25" s="304">
        <v>2595304</v>
      </c>
      <c r="F25" s="304">
        <v>2595304</v>
      </c>
      <c r="G25" s="304">
        <v>2595304</v>
      </c>
      <c r="H25" s="304">
        <v>2595304</v>
      </c>
      <c r="I25" s="304">
        <v>2595304</v>
      </c>
      <c r="J25" s="304">
        <v>2595304</v>
      </c>
      <c r="K25" s="304">
        <v>2595306</v>
      </c>
      <c r="L25" s="304">
        <v>2595304</v>
      </c>
      <c r="M25" s="304">
        <v>2595304</v>
      </c>
      <c r="N25" s="304">
        <v>2595304</v>
      </c>
      <c r="O25" s="304">
        <f t="shared" si="0"/>
        <v>31143650</v>
      </c>
    </row>
    <row r="26" spans="1:16" ht="13.5">
      <c r="A26" s="307" t="s">
        <v>154</v>
      </c>
      <c r="B26" s="306" t="s">
        <v>155</v>
      </c>
      <c r="C26" s="304">
        <v>35250</v>
      </c>
      <c r="D26" s="304">
        <v>35250</v>
      </c>
      <c r="E26" s="304">
        <v>35250</v>
      </c>
      <c r="F26" s="304">
        <v>35250</v>
      </c>
      <c r="G26" s="304">
        <v>35250</v>
      </c>
      <c r="H26" s="304">
        <v>35250</v>
      </c>
      <c r="I26" s="304">
        <v>35250</v>
      </c>
      <c r="J26" s="304">
        <v>35250</v>
      </c>
      <c r="K26" s="304">
        <v>35250</v>
      </c>
      <c r="L26" s="304">
        <v>35250</v>
      </c>
      <c r="M26" s="304">
        <v>35250</v>
      </c>
      <c r="N26" s="304">
        <v>35250</v>
      </c>
      <c r="O26" s="304">
        <f t="shared" si="0"/>
        <v>423000</v>
      </c>
    </row>
    <row r="27" spans="1:16" ht="13.5">
      <c r="A27" s="307" t="s">
        <v>156</v>
      </c>
      <c r="B27" s="306" t="s">
        <v>157</v>
      </c>
      <c r="C27" s="304">
        <v>773004</v>
      </c>
      <c r="D27" s="304">
        <v>773004</v>
      </c>
      <c r="E27" s="304">
        <v>773004</v>
      </c>
      <c r="F27" s="304">
        <v>4060004</v>
      </c>
      <c r="G27" s="304">
        <v>773004</v>
      </c>
      <c r="H27" s="304">
        <v>773004</v>
      </c>
      <c r="I27" s="304">
        <v>773004</v>
      </c>
      <c r="J27" s="304">
        <v>773004</v>
      </c>
      <c r="K27" s="304">
        <v>773007</v>
      </c>
      <c r="L27" s="304">
        <v>773004</v>
      </c>
      <c r="M27" s="304">
        <v>773004</v>
      </c>
      <c r="N27" s="304">
        <v>773004</v>
      </c>
      <c r="O27" s="304">
        <f t="shared" si="0"/>
        <v>12563051</v>
      </c>
    </row>
    <row r="28" spans="1:16" ht="13.5">
      <c r="A28" s="318" t="s">
        <v>158</v>
      </c>
      <c r="B28" s="306" t="s">
        <v>159</v>
      </c>
      <c r="C28" s="304">
        <v>217065</v>
      </c>
      <c r="D28" s="304">
        <v>217065</v>
      </c>
      <c r="E28" s="304">
        <v>217065</v>
      </c>
      <c r="F28" s="304">
        <v>217065</v>
      </c>
      <c r="G28" s="304">
        <v>217065</v>
      </c>
      <c r="H28" s="304">
        <v>217065</v>
      </c>
      <c r="I28" s="304">
        <v>217065</v>
      </c>
      <c r="J28" s="304">
        <v>217068</v>
      </c>
      <c r="K28" s="304">
        <v>217065</v>
      </c>
      <c r="L28" s="304">
        <v>217066</v>
      </c>
      <c r="M28" s="304">
        <v>217065</v>
      </c>
      <c r="N28" s="304">
        <v>217065</v>
      </c>
      <c r="O28" s="304">
        <f t="shared" si="0"/>
        <v>2604784</v>
      </c>
    </row>
    <row r="29" spans="1:16" ht="13.5">
      <c r="A29" s="312" t="s">
        <v>160</v>
      </c>
      <c r="B29" s="306" t="s">
        <v>161</v>
      </c>
      <c r="C29" s="304">
        <v>127177</v>
      </c>
      <c r="D29" s="304">
        <v>127177</v>
      </c>
      <c r="E29" s="304">
        <v>127177</v>
      </c>
      <c r="F29" s="304">
        <v>127177</v>
      </c>
      <c r="G29" s="304">
        <v>127177</v>
      </c>
      <c r="H29" s="304">
        <v>127177</v>
      </c>
      <c r="I29" s="304">
        <v>127177</v>
      </c>
      <c r="J29" s="304">
        <v>127177</v>
      </c>
      <c r="K29" s="304">
        <v>127177</v>
      </c>
      <c r="L29" s="304">
        <v>127177</v>
      </c>
      <c r="M29" s="304">
        <v>127177</v>
      </c>
      <c r="N29" s="304">
        <v>127177</v>
      </c>
      <c r="O29" s="304">
        <f t="shared" si="0"/>
        <v>1526124</v>
      </c>
    </row>
    <row r="30" spans="1:16" ht="13.5">
      <c r="A30" s="307" t="s">
        <v>162</v>
      </c>
      <c r="B30" s="306" t="s">
        <v>163</v>
      </c>
      <c r="C30" s="304">
        <v>1686901</v>
      </c>
      <c r="D30" s="304">
        <v>1686901</v>
      </c>
      <c r="E30" s="304">
        <v>1686901</v>
      </c>
      <c r="F30" s="304">
        <v>1686901</v>
      </c>
      <c r="G30" s="304">
        <v>1686901</v>
      </c>
      <c r="H30" s="304">
        <v>1686901</v>
      </c>
      <c r="I30" s="304">
        <v>1686901</v>
      </c>
      <c r="J30" s="304">
        <v>1686901</v>
      </c>
      <c r="K30" s="304">
        <v>1686901</v>
      </c>
      <c r="L30" s="304">
        <v>1686903</v>
      </c>
      <c r="M30" s="304">
        <v>1686901</v>
      </c>
      <c r="N30" s="304">
        <v>1686901</v>
      </c>
      <c r="O30" s="304">
        <f t="shared" si="0"/>
        <v>20242814</v>
      </c>
    </row>
    <row r="31" spans="1:16">
      <c r="A31" s="313" t="s">
        <v>164</v>
      </c>
      <c r="B31" s="309" t="s">
        <v>165</v>
      </c>
      <c r="C31" s="310">
        <f>SUM(C24:C30)</f>
        <v>6140901</v>
      </c>
      <c r="D31" s="310">
        <f t="shared" ref="D31:N31" si="6">SUM(D24:D30)</f>
        <v>6140901</v>
      </c>
      <c r="E31" s="310">
        <f t="shared" si="6"/>
        <v>6140901</v>
      </c>
      <c r="F31" s="310">
        <f t="shared" si="6"/>
        <v>9427901</v>
      </c>
      <c r="G31" s="310">
        <f t="shared" si="6"/>
        <v>6140901</v>
      </c>
      <c r="H31" s="310">
        <f t="shared" si="6"/>
        <v>6140901</v>
      </c>
      <c r="I31" s="310">
        <f t="shared" si="6"/>
        <v>6140901</v>
      </c>
      <c r="J31" s="310">
        <f t="shared" si="6"/>
        <v>6140904</v>
      </c>
      <c r="K31" s="310">
        <f t="shared" si="6"/>
        <v>6140906</v>
      </c>
      <c r="L31" s="310">
        <f t="shared" si="6"/>
        <v>6140900</v>
      </c>
      <c r="M31" s="310">
        <f t="shared" si="6"/>
        <v>6140901</v>
      </c>
      <c r="N31" s="310">
        <f t="shared" si="6"/>
        <v>6140901</v>
      </c>
      <c r="O31" s="310">
        <f t="shared" si="0"/>
        <v>76977819</v>
      </c>
    </row>
    <row r="32" spans="1:16" ht="13.5">
      <c r="A32" s="307" t="s">
        <v>166</v>
      </c>
      <c r="B32" s="306" t="s">
        <v>167</v>
      </c>
      <c r="C32" s="304">
        <v>7917</v>
      </c>
      <c r="D32" s="304">
        <v>7917</v>
      </c>
      <c r="E32" s="304">
        <v>7917</v>
      </c>
      <c r="F32" s="304">
        <v>7917</v>
      </c>
      <c r="G32" s="304">
        <v>7917</v>
      </c>
      <c r="H32" s="304">
        <v>7914</v>
      </c>
      <c r="I32" s="304">
        <v>7916</v>
      </c>
      <c r="J32" s="304">
        <v>7917</v>
      </c>
      <c r="K32" s="304">
        <v>7917</v>
      </c>
      <c r="L32" s="304">
        <v>7917</v>
      </c>
      <c r="M32" s="304">
        <v>7917</v>
      </c>
      <c r="N32" s="304">
        <v>7917</v>
      </c>
      <c r="O32" s="304">
        <f t="shared" si="0"/>
        <v>95000</v>
      </c>
    </row>
    <row r="33" spans="1:16">
      <c r="A33" s="313" t="s">
        <v>168</v>
      </c>
      <c r="B33" s="309" t="s">
        <v>169</v>
      </c>
      <c r="C33" s="310">
        <f t="shared" ref="C33:N33" si="7">SUM(C32:C32)</f>
        <v>7917</v>
      </c>
      <c r="D33" s="310">
        <f t="shared" si="7"/>
        <v>7917</v>
      </c>
      <c r="E33" s="310">
        <f t="shared" si="7"/>
        <v>7917</v>
      </c>
      <c r="F33" s="310">
        <f t="shared" si="7"/>
        <v>7917</v>
      </c>
      <c r="G33" s="310">
        <f t="shared" si="7"/>
        <v>7917</v>
      </c>
      <c r="H33" s="310">
        <f t="shared" si="7"/>
        <v>7914</v>
      </c>
      <c r="I33" s="310">
        <f t="shared" si="7"/>
        <v>7916</v>
      </c>
      <c r="J33" s="310">
        <f t="shared" si="7"/>
        <v>7917</v>
      </c>
      <c r="K33" s="310">
        <f t="shared" si="7"/>
        <v>7917</v>
      </c>
      <c r="L33" s="310">
        <f t="shared" si="7"/>
        <v>7917</v>
      </c>
      <c r="M33" s="310">
        <f t="shared" si="7"/>
        <v>7917</v>
      </c>
      <c r="N33" s="310">
        <f t="shared" si="7"/>
        <v>7917</v>
      </c>
      <c r="O33" s="310">
        <f t="shared" si="0"/>
        <v>95000</v>
      </c>
    </row>
    <row r="34" spans="1:16" ht="13.5">
      <c r="A34" s="307" t="s">
        <v>170</v>
      </c>
      <c r="B34" s="306" t="s">
        <v>171</v>
      </c>
      <c r="C34" s="304">
        <v>1993348</v>
      </c>
      <c r="D34" s="304">
        <v>1993348</v>
      </c>
      <c r="E34" s="304">
        <v>1993348</v>
      </c>
      <c r="F34" s="304">
        <v>2880838</v>
      </c>
      <c r="G34" s="304">
        <v>1993348</v>
      </c>
      <c r="H34" s="304">
        <v>1993350</v>
      </c>
      <c r="I34" s="304">
        <v>1993348</v>
      </c>
      <c r="J34" s="304">
        <v>1993349</v>
      </c>
      <c r="K34" s="304">
        <v>1993348</v>
      </c>
      <c r="L34" s="304">
        <v>1993348</v>
      </c>
      <c r="M34" s="304">
        <v>1993348</v>
      </c>
      <c r="N34" s="304">
        <v>1993348</v>
      </c>
      <c r="O34" s="304">
        <f t="shared" si="0"/>
        <v>24807669</v>
      </c>
    </row>
    <row r="35" spans="1:16" ht="13.5">
      <c r="A35" s="307" t="s">
        <v>172</v>
      </c>
      <c r="B35" s="306" t="s">
        <v>173</v>
      </c>
      <c r="C35" s="304"/>
      <c r="D35" s="304"/>
      <c r="E35" s="304">
        <v>2500000</v>
      </c>
      <c r="F35" s="304"/>
      <c r="G35" s="304"/>
      <c r="H35" s="304"/>
      <c r="I35" s="304"/>
      <c r="J35" s="304"/>
      <c r="K35" s="304"/>
      <c r="L35" s="304"/>
      <c r="M35" s="304"/>
      <c r="N35" s="304"/>
      <c r="O35" s="304">
        <f t="shared" si="0"/>
        <v>2500000</v>
      </c>
    </row>
    <row r="36" spans="1:16" ht="13.5">
      <c r="A36" s="307" t="s">
        <v>174</v>
      </c>
      <c r="B36" s="306" t="s">
        <v>175</v>
      </c>
      <c r="C36" s="304"/>
      <c r="D36" s="304"/>
      <c r="E36" s="304"/>
      <c r="F36" s="304">
        <v>3226</v>
      </c>
      <c r="G36" s="304"/>
      <c r="H36" s="304"/>
      <c r="I36" s="304"/>
      <c r="J36" s="304"/>
      <c r="K36" s="304"/>
      <c r="L36" s="304"/>
      <c r="M36" s="304"/>
      <c r="N36" s="304"/>
      <c r="O36" s="304">
        <f t="shared" si="0"/>
        <v>3226</v>
      </c>
    </row>
    <row r="37" spans="1:16" ht="13.5">
      <c r="A37" s="307" t="s">
        <v>381</v>
      </c>
      <c r="B37" s="306" t="s">
        <v>177</v>
      </c>
      <c r="C37" s="304"/>
      <c r="D37" s="304"/>
      <c r="E37" s="304"/>
      <c r="F37" s="304">
        <v>5</v>
      </c>
      <c r="G37" s="304"/>
      <c r="H37" s="304"/>
      <c r="I37" s="304"/>
      <c r="J37" s="304"/>
      <c r="K37" s="304"/>
      <c r="L37" s="304"/>
      <c r="M37" s="304"/>
      <c r="N37" s="304"/>
      <c r="O37" s="304">
        <f t="shared" si="0"/>
        <v>5</v>
      </c>
    </row>
    <row r="38" spans="1:16" ht="13.5">
      <c r="A38" s="307" t="s">
        <v>178</v>
      </c>
      <c r="B38" s="306" t="s">
        <v>179</v>
      </c>
      <c r="C38" s="304">
        <v>41668</v>
      </c>
      <c r="D38" s="304">
        <v>41660</v>
      </c>
      <c r="E38" s="304">
        <v>41668</v>
      </c>
      <c r="F38" s="304">
        <v>41668</v>
      </c>
      <c r="G38" s="304">
        <v>41668</v>
      </c>
      <c r="H38" s="304">
        <v>41660</v>
      </c>
      <c r="I38" s="304">
        <v>41668</v>
      </c>
      <c r="J38" s="304">
        <v>41668</v>
      </c>
      <c r="K38" s="304">
        <v>41668</v>
      </c>
      <c r="L38" s="304">
        <v>41668</v>
      </c>
      <c r="M38" s="304">
        <v>41668</v>
      </c>
      <c r="N38" s="304">
        <v>41668</v>
      </c>
      <c r="O38" s="304">
        <f t="shared" si="0"/>
        <v>500000</v>
      </c>
    </row>
    <row r="39" spans="1:16">
      <c r="A39" s="313" t="s">
        <v>180</v>
      </c>
      <c r="B39" s="309" t="s">
        <v>181</v>
      </c>
      <c r="C39" s="310">
        <f>SUM(C34:C38)</f>
        <v>2035016</v>
      </c>
      <c r="D39" s="310">
        <f t="shared" ref="D39:N39" si="8">SUM(D34:D38)</f>
        <v>2035008</v>
      </c>
      <c r="E39" s="310">
        <f t="shared" si="8"/>
        <v>4535016</v>
      </c>
      <c r="F39" s="310">
        <f t="shared" si="8"/>
        <v>2925737</v>
      </c>
      <c r="G39" s="310">
        <f t="shared" si="8"/>
        <v>2035016</v>
      </c>
      <c r="H39" s="310">
        <f t="shared" si="8"/>
        <v>2035010</v>
      </c>
      <c r="I39" s="310">
        <f t="shared" si="8"/>
        <v>2035016</v>
      </c>
      <c r="J39" s="310">
        <f t="shared" si="8"/>
        <v>2035017</v>
      </c>
      <c r="K39" s="310">
        <f t="shared" si="8"/>
        <v>2035016</v>
      </c>
      <c r="L39" s="310">
        <f t="shared" si="8"/>
        <v>2035016</v>
      </c>
      <c r="M39" s="310">
        <f t="shared" si="8"/>
        <v>2035016</v>
      </c>
      <c r="N39" s="310">
        <f t="shared" si="8"/>
        <v>2035016</v>
      </c>
      <c r="O39" s="310">
        <f t="shared" si="0"/>
        <v>27810900</v>
      </c>
    </row>
    <row r="40" spans="1:16" s="293" customFormat="1" ht="13.5">
      <c r="A40" s="317" t="s">
        <v>182</v>
      </c>
      <c r="B40" s="315" t="s">
        <v>183</v>
      </c>
      <c r="C40" s="316">
        <f t="shared" ref="C40:N40" si="9">SUM(C20+C23+C31+C33+C39)</f>
        <v>9145341</v>
      </c>
      <c r="D40" s="316">
        <f t="shared" si="9"/>
        <v>9145333</v>
      </c>
      <c r="E40" s="316">
        <f t="shared" si="9"/>
        <v>11645341</v>
      </c>
      <c r="F40" s="316">
        <f t="shared" si="9"/>
        <v>13323062</v>
      </c>
      <c r="G40" s="316">
        <f t="shared" si="9"/>
        <v>9145339</v>
      </c>
      <c r="H40" s="316">
        <f t="shared" si="9"/>
        <v>9145332</v>
      </c>
      <c r="I40" s="316">
        <f t="shared" si="9"/>
        <v>9145340</v>
      </c>
      <c r="J40" s="316">
        <f t="shared" si="9"/>
        <v>9145345</v>
      </c>
      <c r="K40" s="316">
        <f t="shared" si="9"/>
        <v>9145346</v>
      </c>
      <c r="L40" s="316">
        <f t="shared" si="9"/>
        <v>9145344</v>
      </c>
      <c r="M40" s="316">
        <f t="shared" si="9"/>
        <v>9145337</v>
      </c>
      <c r="N40" s="316">
        <f t="shared" si="9"/>
        <v>9145335</v>
      </c>
      <c r="O40" s="319">
        <f t="shared" si="0"/>
        <v>116421795</v>
      </c>
      <c r="P40" s="292"/>
    </row>
    <row r="41" spans="1:16" ht="13.5">
      <c r="A41" s="307" t="s">
        <v>184</v>
      </c>
      <c r="B41" s="306" t="s">
        <v>185</v>
      </c>
      <c r="C41" s="304"/>
      <c r="D41" s="304"/>
      <c r="E41" s="304"/>
      <c r="F41" s="304"/>
      <c r="G41" s="304"/>
      <c r="H41" s="304">
        <v>800000</v>
      </c>
      <c r="I41" s="304"/>
      <c r="J41" s="304">
        <v>2650000</v>
      </c>
      <c r="K41" s="304"/>
      <c r="L41" s="304"/>
      <c r="M41" s="304"/>
      <c r="N41" s="304"/>
      <c r="O41" s="304">
        <f t="shared" si="0"/>
        <v>3450000</v>
      </c>
    </row>
    <row r="42" spans="1:16" s="293" customFormat="1" ht="15">
      <c r="A42" s="317" t="s">
        <v>186</v>
      </c>
      <c r="B42" s="315" t="s">
        <v>187</v>
      </c>
      <c r="C42" s="316">
        <f t="shared" ref="C42:N42" si="10">SUM(C41:C41)</f>
        <v>0</v>
      </c>
      <c r="D42" s="316">
        <f t="shared" si="10"/>
        <v>0</v>
      </c>
      <c r="E42" s="316">
        <f t="shared" si="10"/>
        <v>0</v>
      </c>
      <c r="F42" s="316">
        <f t="shared" si="10"/>
        <v>0</v>
      </c>
      <c r="G42" s="316">
        <f t="shared" si="10"/>
        <v>0</v>
      </c>
      <c r="H42" s="316">
        <f t="shared" si="10"/>
        <v>800000</v>
      </c>
      <c r="I42" s="316">
        <f t="shared" si="10"/>
        <v>0</v>
      </c>
      <c r="J42" s="316">
        <f t="shared" si="10"/>
        <v>2650000</v>
      </c>
      <c r="K42" s="316">
        <f t="shared" si="10"/>
        <v>0</v>
      </c>
      <c r="L42" s="316">
        <f t="shared" si="10"/>
        <v>0</v>
      </c>
      <c r="M42" s="316">
        <f t="shared" si="10"/>
        <v>0</v>
      </c>
      <c r="N42" s="316">
        <f t="shared" si="10"/>
        <v>0</v>
      </c>
      <c r="O42" s="296">
        <f>SUM(C42:N42)</f>
        <v>3450000</v>
      </c>
      <c r="P42" s="292"/>
    </row>
    <row r="43" spans="1:16" ht="13.5">
      <c r="A43" s="320" t="s">
        <v>188</v>
      </c>
      <c r="B43" s="321" t="s">
        <v>189</v>
      </c>
      <c r="C43" s="319">
        <v>7504780</v>
      </c>
      <c r="D43" s="319">
        <v>7504780</v>
      </c>
      <c r="E43" s="319">
        <v>7504780</v>
      </c>
      <c r="F43" s="319">
        <v>7504780</v>
      </c>
      <c r="G43" s="319">
        <v>7504780</v>
      </c>
      <c r="H43" s="319">
        <v>7504780</v>
      </c>
      <c r="I43" s="319">
        <v>7504780</v>
      </c>
      <c r="J43" s="319">
        <v>7504780</v>
      </c>
      <c r="K43" s="319">
        <v>7504780</v>
      </c>
      <c r="L43" s="319">
        <v>7504780</v>
      </c>
      <c r="M43" s="319">
        <v>7504780</v>
      </c>
      <c r="N43" s="319">
        <v>7504780</v>
      </c>
      <c r="O43" s="304">
        <f t="shared" si="0"/>
        <v>90057360</v>
      </c>
    </row>
    <row r="44" spans="1:16" ht="13.5">
      <c r="A44" s="305" t="s">
        <v>190</v>
      </c>
      <c r="B44" s="306" t="s">
        <v>191</v>
      </c>
      <c r="C44" s="304">
        <v>2908345</v>
      </c>
      <c r="D44" s="304">
        <v>2908345</v>
      </c>
      <c r="E44" s="304">
        <v>2908345</v>
      </c>
      <c r="F44" s="304">
        <v>2908345</v>
      </c>
      <c r="G44" s="304">
        <v>2908345</v>
      </c>
      <c r="H44" s="304">
        <v>2908345</v>
      </c>
      <c r="I44" s="304">
        <v>2908345</v>
      </c>
      <c r="J44" s="304">
        <v>2908345</v>
      </c>
      <c r="K44" s="304">
        <v>2908345</v>
      </c>
      <c r="L44" s="304">
        <v>2908345</v>
      </c>
      <c r="M44" s="304">
        <v>2908344</v>
      </c>
      <c r="N44" s="304">
        <v>2908345</v>
      </c>
      <c r="O44" s="304">
        <f t="shared" si="0"/>
        <v>34900139</v>
      </c>
    </row>
    <row r="45" spans="1:16" ht="13.5">
      <c r="A45" s="305" t="s">
        <v>192</v>
      </c>
      <c r="B45" s="306" t="s">
        <v>193</v>
      </c>
      <c r="C45" s="304">
        <v>2323053</v>
      </c>
      <c r="D45" s="304">
        <v>2323053</v>
      </c>
      <c r="E45" s="304">
        <v>2323053</v>
      </c>
      <c r="F45" s="304">
        <v>2323053</v>
      </c>
      <c r="G45" s="304">
        <v>2323050</v>
      </c>
      <c r="H45" s="304">
        <v>2323053</v>
      </c>
      <c r="I45" s="304">
        <v>2323053</v>
      </c>
      <c r="J45" s="304">
        <v>2323055</v>
      </c>
      <c r="K45" s="304">
        <v>2323050</v>
      </c>
      <c r="L45" s="304">
        <v>2323053</v>
      </c>
      <c r="M45" s="304">
        <v>2323053</v>
      </c>
      <c r="N45" s="304">
        <v>2323053</v>
      </c>
      <c r="O45" s="304">
        <f t="shared" si="0"/>
        <v>27876632</v>
      </c>
    </row>
    <row r="46" spans="1:16" ht="13.5">
      <c r="A46" s="302" t="s">
        <v>194</v>
      </c>
      <c r="B46" s="306" t="s">
        <v>266</v>
      </c>
      <c r="C46" s="304"/>
      <c r="D46" s="304"/>
      <c r="E46" s="304">
        <v>22162144</v>
      </c>
      <c r="F46" s="304"/>
      <c r="G46" s="304"/>
      <c r="H46" s="304"/>
      <c r="I46" s="304"/>
      <c r="J46" s="304"/>
      <c r="K46" s="304"/>
      <c r="L46" s="304"/>
      <c r="M46" s="304"/>
      <c r="N46" s="304"/>
      <c r="O46" s="304">
        <f t="shared" ref="O46:O65" si="11">SUM(C46:N46)</f>
        <v>22162144</v>
      </c>
    </row>
    <row r="47" spans="1:16" s="293" customFormat="1">
      <c r="A47" s="317" t="s">
        <v>196</v>
      </c>
      <c r="B47" s="315" t="s">
        <v>197</v>
      </c>
      <c r="C47" s="316">
        <f t="shared" ref="C47:N47" si="12">SUM(C43:C46)</f>
        <v>12736178</v>
      </c>
      <c r="D47" s="316">
        <f t="shared" si="12"/>
        <v>12736178</v>
      </c>
      <c r="E47" s="316">
        <f t="shared" si="12"/>
        <v>34898322</v>
      </c>
      <c r="F47" s="316">
        <f t="shared" si="12"/>
        <v>12736178</v>
      </c>
      <c r="G47" s="316">
        <f t="shared" si="12"/>
        <v>12736175</v>
      </c>
      <c r="H47" s="316">
        <f t="shared" si="12"/>
        <v>12736178</v>
      </c>
      <c r="I47" s="316">
        <f t="shared" si="12"/>
        <v>12736178</v>
      </c>
      <c r="J47" s="316">
        <f t="shared" si="12"/>
        <v>12736180</v>
      </c>
      <c r="K47" s="316">
        <f t="shared" si="12"/>
        <v>12736175</v>
      </c>
      <c r="L47" s="316">
        <f t="shared" si="12"/>
        <v>12736178</v>
      </c>
      <c r="M47" s="316">
        <f t="shared" si="12"/>
        <v>12736177</v>
      </c>
      <c r="N47" s="316">
        <f t="shared" si="12"/>
        <v>12736178</v>
      </c>
      <c r="O47" s="316">
        <f t="shared" si="11"/>
        <v>174996275</v>
      </c>
      <c r="P47" s="292"/>
    </row>
    <row r="48" spans="1:16" s="295" customFormat="1">
      <c r="A48" s="322" t="s">
        <v>80</v>
      </c>
      <c r="B48" s="323"/>
      <c r="C48" s="324">
        <f t="shared" ref="C48:N48" si="13">SUM(C16+C17+C40+C42+C47)</f>
        <v>25283086</v>
      </c>
      <c r="D48" s="324">
        <f t="shared" si="13"/>
        <v>25333074</v>
      </c>
      <c r="E48" s="324">
        <f t="shared" si="13"/>
        <v>49945230</v>
      </c>
      <c r="F48" s="324">
        <f t="shared" si="13"/>
        <v>29460807</v>
      </c>
      <c r="G48" s="324">
        <f t="shared" si="13"/>
        <v>25283081</v>
      </c>
      <c r="H48" s="324">
        <f t="shared" si="13"/>
        <v>27151030</v>
      </c>
      <c r="I48" s="324">
        <f t="shared" si="13"/>
        <v>25283087</v>
      </c>
      <c r="J48" s="324">
        <f t="shared" si="13"/>
        <v>27933092</v>
      </c>
      <c r="K48" s="324">
        <f t="shared" si="13"/>
        <v>25333084</v>
      </c>
      <c r="L48" s="324">
        <f t="shared" si="13"/>
        <v>25333089</v>
      </c>
      <c r="M48" s="324">
        <f t="shared" si="13"/>
        <v>25283080</v>
      </c>
      <c r="N48" s="324">
        <f t="shared" si="13"/>
        <v>25283082</v>
      </c>
      <c r="O48" s="324">
        <f t="shared" si="11"/>
        <v>336904822</v>
      </c>
      <c r="P48" s="294"/>
    </row>
    <row r="49" spans="1:16" ht="13.5">
      <c r="A49" s="325" t="s">
        <v>200</v>
      </c>
      <c r="B49" s="306" t="s">
        <v>201</v>
      </c>
      <c r="C49" s="304"/>
      <c r="D49" s="304"/>
      <c r="E49" s="304">
        <v>73945000</v>
      </c>
      <c r="F49" s="304">
        <v>15000000</v>
      </c>
      <c r="G49" s="304">
        <v>50000000</v>
      </c>
      <c r="H49" s="304">
        <v>65297304</v>
      </c>
      <c r="I49" s="304">
        <v>5780055</v>
      </c>
      <c r="J49" s="304">
        <v>50000000</v>
      </c>
      <c r="K49" s="304"/>
      <c r="L49" s="304"/>
      <c r="M49" s="304">
        <v>5780054</v>
      </c>
      <c r="N49" s="304"/>
      <c r="O49" s="304">
        <f t="shared" si="11"/>
        <v>265802413</v>
      </c>
    </row>
    <row r="50" spans="1:16" ht="13.5">
      <c r="A50" s="325" t="s">
        <v>202</v>
      </c>
      <c r="B50" s="306" t="s">
        <v>203</v>
      </c>
      <c r="C50" s="304"/>
      <c r="D50" s="304"/>
      <c r="E50" s="304"/>
      <c r="F50" s="304">
        <v>1500000</v>
      </c>
      <c r="G50" s="304"/>
      <c r="H50" s="304"/>
      <c r="I50" s="304"/>
      <c r="J50" s="304"/>
      <c r="K50" s="304"/>
      <c r="L50" s="304"/>
      <c r="M50" s="304"/>
      <c r="N50" s="304"/>
      <c r="O50" s="304">
        <f t="shared" si="11"/>
        <v>1500000</v>
      </c>
    </row>
    <row r="51" spans="1:16" ht="13.5">
      <c r="A51" s="325" t="s">
        <v>204</v>
      </c>
      <c r="B51" s="306" t="s">
        <v>205</v>
      </c>
      <c r="C51" s="304"/>
      <c r="D51" s="304"/>
      <c r="E51" s="304"/>
      <c r="F51" s="304"/>
      <c r="G51" s="304">
        <v>10999990</v>
      </c>
      <c r="H51" s="304"/>
      <c r="I51" s="304"/>
      <c r="J51" s="304"/>
      <c r="K51" s="304"/>
      <c r="L51" s="304">
        <v>3814675</v>
      </c>
      <c r="M51" s="304"/>
      <c r="N51" s="304"/>
      <c r="O51" s="304">
        <f t="shared" si="11"/>
        <v>14814665</v>
      </c>
    </row>
    <row r="52" spans="1:16" ht="13.5">
      <c r="A52" s="312" t="s">
        <v>210</v>
      </c>
      <c r="B52" s="306" t="s">
        <v>211</v>
      </c>
      <c r="C52" s="304">
        <f>SUM(P5)</f>
        <v>0</v>
      </c>
      <c r="D52" s="304"/>
      <c r="E52" s="304">
        <v>19965150</v>
      </c>
      <c r="F52" s="304">
        <v>4455000</v>
      </c>
      <c r="G52" s="304">
        <v>16469997</v>
      </c>
      <c r="H52" s="304">
        <v>19162384</v>
      </c>
      <c r="I52" s="304">
        <v>1560615</v>
      </c>
      <c r="J52" s="304">
        <v>13500000</v>
      </c>
      <c r="K52" s="304"/>
      <c r="L52" s="304">
        <v>1029960</v>
      </c>
      <c r="M52" s="304">
        <v>741075</v>
      </c>
      <c r="N52" s="304"/>
      <c r="O52" s="304">
        <f t="shared" si="11"/>
        <v>76884181</v>
      </c>
    </row>
    <row r="53" spans="1:16" s="293" customFormat="1">
      <c r="A53" s="326" t="s">
        <v>212</v>
      </c>
      <c r="B53" s="315" t="s">
        <v>213</v>
      </c>
      <c r="C53" s="316">
        <f t="shared" ref="C53:N53" si="14">SUM(C49:C52)</f>
        <v>0</v>
      </c>
      <c r="D53" s="316">
        <f t="shared" si="14"/>
        <v>0</v>
      </c>
      <c r="E53" s="316">
        <f t="shared" si="14"/>
        <v>93910150</v>
      </c>
      <c r="F53" s="316">
        <f t="shared" si="14"/>
        <v>20955000</v>
      </c>
      <c r="G53" s="316">
        <f t="shared" si="14"/>
        <v>77469987</v>
      </c>
      <c r="H53" s="316">
        <f t="shared" si="14"/>
        <v>84459688</v>
      </c>
      <c r="I53" s="316">
        <f t="shared" si="14"/>
        <v>7340670</v>
      </c>
      <c r="J53" s="316">
        <f t="shared" si="14"/>
        <v>63500000</v>
      </c>
      <c r="K53" s="316">
        <f t="shared" si="14"/>
        <v>0</v>
      </c>
      <c r="L53" s="316">
        <f t="shared" si="14"/>
        <v>4844635</v>
      </c>
      <c r="M53" s="316">
        <f t="shared" si="14"/>
        <v>6521129</v>
      </c>
      <c r="N53" s="316">
        <f t="shared" si="14"/>
        <v>0</v>
      </c>
      <c r="O53" s="316">
        <f t="shared" si="11"/>
        <v>359001259</v>
      </c>
      <c r="P53" s="292"/>
    </row>
    <row r="54" spans="1:16" ht="13.5">
      <c r="A54" s="307" t="s">
        <v>214</v>
      </c>
      <c r="B54" s="306" t="s">
        <v>215</v>
      </c>
      <c r="C54" s="304"/>
      <c r="D54" s="304"/>
      <c r="E54" s="304"/>
      <c r="F54" s="304">
        <v>2000000</v>
      </c>
      <c r="G54" s="304">
        <v>7500000</v>
      </c>
      <c r="H54" s="304"/>
      <c r="I54" s="304">
        <v>19500000</v>
      </c>
      <c r="J54" s="304"/>
      <c r="K54" s="304"/>
      <c r="L54" s="304"/>
      <c r="M54" s="304"/>
      <c r="N54" s="304"/>
      <c r="O54" s="304">
        <f t="shared" si="11"/>
        <v>29000000</v>
      </c>
    </row>
    <row r="55" spans="1:16" ht="13.5">
      <c r="A55" s="307" t="s">
        <v>220</v>
      </c>
      <c r="B55" s="306" t="s">
        <v>221</v>
      </c>
      <c r="C55" s="304"/>
      <c r="D55" s="304"/>
      <c r="E55" s="304"/>
      <c r="F55" s="304">
        <v>540000</v>
      </c>
      <c r="G55" s="304">
        <v>2025000</v>
      </c>
      <c r="H55" s="304"/>
      <c r="I55" s="304">
        <v>5265000</v>
      </c>
      <c r="J55" s="304"/>
      <c r="K55" s="304"/>
      <c r="L55" s="304"/>
      <c r="M55" s="304"/>
      <c r="N55" s="304"/>
      <c r="O55" s="304">
        <f t="shared" si="11"/>
        <v>7830000</v>
      </c>
    </row>
    <row r="56" spans="1:16" s="293" customFormat="1" ht="13.5">
      <c r="A56" s="317" t="s">
        <v>222</v>
      </c>
      <c r="B56" s="315" t="s">
        <v>223</v>
      </c>
      <c r="C56" s="316">
        <f t="shared" ref="C56:N56" si="15">SUM(C54:C55)</f>
        <v>0</v>
      </c>
      <c r="D56" s="316">
        <f t="shared" si="15"/>
        <v>0</v>
      </c>
      <c r="E56" s="316">
        <f t="shared" si="15"/>
        <v>0</v>
      </c>
      <c r="F56" s="316">
        <f t="shared" si="15"/>
        <v>2540000</v>
      </c>
      <c r="G56" s="316">
        <f t="shared" si="15"/>
        <v>9525000</v>
      </c>
      <c r="H56" s="316">
        <f t="shared" si="15"/>
        <v>0</v>
      </c>
      <c r="I56" s="316">
        <f t="shared" si="15"/>
        <v>24765000</v>
      </c>
      <c r="J56" s="316">
        <f t="shared" si="15"/>
        <v>0</v>
      </c>
      <c r="K56" s="316">
        <f t="shared" si="15"/>
        <v>0</v>
      </c>
      <c r="L56" s="316">
        <f t="shared" si="15"/>
        <v>0</v>
      </c>
      <c r="M56" s="316">
        <f t="shared" si="15"/>
        <v>0</v>
      </c>
      <c r="N56" s="316">
        <f t="shared" si="15"/>
        <v>0</v>
      </c>
      <c r="O56" s="319">
        <f t="shared" si="11"/>
        <v>36830000</v>
      </c>
      <c r="P56" s="292"/>
    </row>
    <row r="57" spans="1:16" ht="13.5">
      <c r="A57" s="307" t="s">
        <v>267</v>
      </c>
      <c r="B57" s="306" t="s">
        <v>225</v>
      </c>
      <c r="C57" s="304"/>
      <c r="D57" s="304"/>
      <c r="E57" s="304"/>
      <c r="F57" s="304"/>
      <c r="G57" s="304"/>
      <c r="H57" s="304">
        <v>1500000</v>
      </c>
      <c r="I57" s="304"/>
      <c r="J57" s="304"/>
      <c r="K57" s="304"/>
      <c r="L57" s="304"/>
      <c r="M57" s="304"/>
      <c r="N57" s="304"/>
      <c r="O57" s="304">
        <f t="shared" si="11"/>
        <v>1500000</v>
      </c>
    </row>
    <row r="58" spans="1:16" ht="13.5">
      <c r="A58" s="307" t="s">
        <v>226</v>
      </c>
      <c r="B58" s="306" t="s">
        <v>227</v>
      </c>
      <c r="C58" s="304"/>
      <c r="D58" s="304"/>
      <c r="E58" s="304"/>
      <c r="F58" s="304"/>
      <c r="G58" s="304"/>
      <c r="H58" s="304">
        <v>3000000</v>
      </c>
      <c r="I58" s="304"/>
      <c r="J58" s="304"/>
      <c r="K58" s="304"/>
      <c r="L58" s="304"/>
      <c r="M58" s="304"/>
      <c r="N58" s="304"/>
      <c r="O58" s="304">
        <f t="shared" si="11"/>
        <v>3000000</v>
      </c>
    </row>
    <row r="59" spans="1:16" s="293" customFormat="1" ht="13.5">
      <c r="A59" s="317" t="s">
        <v>228</v>
      </c>
      <c r="B59" s="315" t="s">
        <v>229</v>
      </c>
      <c r="C59" s="316">
        <f>SUM(C57:C58)</f>
        <v>0</v>
      </c>
      <c r="D59" s="316">
        <f t="shared" ref="D59:N59" si="16">SUM(D57:D58)</f>
        <v>0</v>
      </c>
      <c r="E59" s="316">
        <f t="shared" si="16"/>
        <v>0</v>
      </c>
      <c r="F59" s="316">
        <f t="shared" si="16"/>
        <v>0</v>
      </c>
      <c r="G59" s="316">
        <f t="shared" si="16"/>
        <v>0</v>
      </c>
      <c r="H59" s="316">
        <f t="shared" si="16"/>
        <v>4500000</v>
      </c>
      <c r="I59" s="316">
        <f t="shared" si="16"/>
        <v>0</v>
      </c>
      <c r="J59" s="316">
        <f t="shared" si="16"/>
        <v>0</v>
      </c>
      <c r="K59" s="316">
        <f t="shared" si="16"/>
        <v>0</v>
      </c>
      <c r="L59" s="316">
        <f t="shared" si="16"/>
        <v>0</v>
      </c>
      <c r="M59" s="316">
        <f t="shared" si="16"/>
        <v>0</v>
      </c>
      <c r="N59" s="316">
        <f t="shared" si="16"/>
        <v>0</v>
      </c>
      <c r="O59" s="319">
        <f t="shared" si="11"/>
        <v>4500000</v>
      </c>
      <c r="P59" s="292"/>
    </row>
    <row r="60" spans="1:16" s="293" customFormat="1" ht="13.5">
      <c r="A60" s="322" t="s">
        <v>87</v>
      </c>
      <c r="B60" s="315"/>
      <c r="C60" s="319">
        <f t="shared" ref="C60:N60" si="17">SUM(C53+C56+C59)</f>
        <v>0</v>
      </c>
      <c r="D60" s="319">
        <f t="shared" si="17"/>
        <v>0</v>
      </c>
      <c r="E60" s="319">
        <f t="shared" si="17"/>
        <v>93910150</v>
      </c>
      <c r="F60" s="319">
        <f t="shared" si="17"/>
        <v>23495000</v>
      </c>
      <c r="G60" s="319">
        <f t="shared" si="17"/>
        <v>86994987</v>
      </c>
      <c r="H60" s="319">
        <f t="shared" si="17"/>
        <v>88959688</v>
      </c>
      <c r="I60" s="319">
        <f t="shared" si="17"/>
        <v>32105670</v>
      </c>
      <c r="J60" s="319">
        <f t="shared" si="17"/>
        <v>63500000</v>
      </c>
      <c r="K60" s="319">
        <f t="shared" si="17"/>
        <v>0</v>
      </c>
      <c r="L60" s="319">
        <f t="shared" si="17"/>
        <v>4844635</v>
      </c>
      <c r="M60" s="319">
        <f t="shared" si="17"/>
        <v>6521129</v>
      </c>
      <c r="N60" s="319">
        <f t="shared" si="17"/>
        <v>0</v>
      </c>
      <c r="O60" s="319">
        <f t="shared" si="11"/>
        <v>400331259</v>
      </c>
      <c r="P60" s="292"/>
    </row>
    <row r="61" spans="1:16" s="293" customFormat="1">
      <c r="A61" s="326" t="s">
        <v>230</v>
      </c>
      <c r="B61" s="315" t="s">
        <v>231</v>
      </c>
      <c r="C61" s="327">
        <f>SUM(C16+C17+C40+C42+C47+C53+C56+C59)</f>
        <v>25283086</v>
      </c>
      <c r="D61" s="327">
        <f t="shared" ref="D61:O61" si="18">SUM(D16+D17+D40+D42+D47+D53+D56+D59)</f>
        <v>25333074</v>
      </c>
      <c r="E61" s="327">
        <f t="shared" si="18"/>
        <v>143855380</v>
      </c>
      <c r="F61" s="327">
        <f t="shared" si="18"/>
        <v>52955807</v>
      </c>
      <c r="G61" s="327">
        <f t="shared" si="18"/>
        <v>112278068</v>
      </c>
      <c r="H61" s="327">
        <f t="shared" si="18"/>
        <v>116110718</v>
      </c>
      <c r="I61" s="327">
        <f t="shared" si="18"/>
        <v>57388757</v>
      </c>
      <c r="J61" s="327">
        <f t="shared" si="18"/>
        <v>91433092</v>
      </c>
      <c r="K61" s="327">
        <f t="shared" si="18"/>
        <v>25333084</v>
      </c>
      <c r="L61" s="327">
        <f t="shared" si="18"/>
        <v>30177724</v>
      </c>
      <c r="M61" s="327">
        <f t="shared" si="18"/>
        <v>31804209</v>
      </c>
      <c r="N61" s="327">
        <f t="shared" si="18"/>
        <v>25283082</v>
      </c>
      <c r="O61" s="327">
        <f t="shared" si="18"/>
        <v>737236081</v>
      </c>
      <c r="P61" s="292"/>
    </row>
    <row r="62" spans="1:16" ht="13.5">
      <c r="A62" s="312" t="s">
        <v>270</v>
      </c>
      <c r="B62" s="307" t="s">
        <v>233</v>
      </c>
      <c r="C62" s="304"/>
      <c r="D62" s="304"/>
      <c r="E62" s="304"/>
      <c r="F62" s="304"/>
      <c r="G62" s="304"/>
      <c r="H62" s="304">
        <v>240000</v>
      </c>
      <c r="I62" s="304"/>
      <c r="J62" s="304"/>
      <c r="K62" s="304"/>
      <c r="L62" s="304"/>
      <c r="M62" s="304"/>
      <c r="N62" s="304"/>
      <c r="O62" s="304">
        <f t="shared" si="11"/>
        <v>240000</v>
      </c>
    </row>
    <row r="63" spans="1:16" ht="13.5">
      <c r="A63" s="312" t="s">
        <v>234</v>
      </c>
      <c r="B63" s="307" t="s">
        <v>235</v>
      </c>
      <c r="C63" s="304">
        <v>530927</v>
      </c>
      <c r="D63" s="304">
        <v>530927</v>
      </c>
      <c r="E63" s="304">
        <v>530927</v>
      </c>
      <c r="F63" s="304">
        <v>530927</v>
      </c>
      <c r="G63" s="304">
        <v>530927</v>
      </c>
      <c r="H63" s="304">
        <v>530927</v>
      </c>
      <c r="I63" s="304">
        <v>530927</v>
      </c>
      <c r="J63" s="304">
        <v>530929</v>
      </c>
      <c r="K63" s="304">
        <v>530927</v>
      </c>
      <c r="L63" s="304">
        <v>530927</v>
      </c>
      <c r="M63" s="304">
        <v>530927</v>
      </c>
      <c r="N63" s="304">
        <v>530927</v>
      </c>
      <c r="O63" s="304">
        <f t="shared" si="11"/>
        <v>6371126</v>
      </c>
    </row>
    <row r="64" spans="1:16" ht="13.5">
      <c r="A64" s="312" t="s">
        <v>271</v>
      </c>
      <c r="B64" s="307" t="s">
        <v>272</v>
      </c>
      <c r="C64" s="304">
        <v>8197126</v>
      </c>
      <c r="D64" s="304">
        <v>8197126</v>
      </c>
      <c r="E64" s="304">
        <v>8197126</v>
      </c>
      <c r="F64" s="304">
        <v>8197126</v>
      </c>
      <c r="G64" s="304">
        <v>8197126</v>
      </c>
      <c r="H64" s="304">
        <v>8197126</v>
      </c>
      <c r="I64" s="304">
        <v>8197126</v>
      </c>
      <c r="J64" s="304">
        <v>8197126</v>
      </c>
      <c r="K64" s="304">
        <v>8197126</v>
      </c>
      <c r="L64" s="304">
        <v>8197126</v>
      </c>
      <c r="M64" s="304">
        <v>8197125</v>
      </c>
      <c r="N64" s="304">
        <v>8197126</v>
      </c>
      <c r="O64" s="304">
        <f t="shared" si="11"/>
        <v>98365511</v>
      </c>
    </row>
    <row r="65" spans="1:16" ht="13.5">
      <c r="A65" s="328" t="s">
        <v>236</v>
      </c>
      <c r="B65" s="313" t="s">
        <v>237</v>
      </c>
      <c r="C65" s="310">
        <f>SUM(C62:C64)</f>
        <v>8728053</v>
      </c>
      <c r="D65" s="310">
        <f t="shared" ref="D65:N65" si="19">SUM(D62:D64)</f>
        <v>8728053</v>
      </c>
      <c r="E65" s="310">
        <f t="shared" si="19"/>
        <v>8728053</v>
      </c>
      <c r="F65" s="310">
        <f t="shared" si="19"/>
        <v>8728053</v>
      </c>
      <c r="G65" s="310">
        <f t="shared" si="19"/>
        <v>8728053</v>
      </c>
      <c r="H65" s="310">
        <f t="shared" si="19"/>
        <v>8968053</v>
      </c>
      <c r="I65" s="310">
        <f t="shared" si="19"/>
        <v>8728053</v>
      </c>
      <c r="J65" s="310">
        <f t="shared" si="19"/>
        <v>8728055</v>
      </c>
      <c r="K65" s="310">
        <f t="shared" si="19"/>
        <v>8728053</v>
      </c>
      <c r="L65" s="310">
        <f t="shared" si="19"/>
        <v>8728053</v>
      </c>
      <c r="M65" s="310">
        <f t="shared" si="19"/>
        <v>8728052</v>
      </c>
      <c r="N65" s="310">
        <f t="shared" si="19"/>
        <v>8728053</v>
      </c>
      <c r="O65" s="304">
        <f t="shared" si="11"/>
        <v>104976637</v>
      </c>
    </row>
    <row r="66" spans="1:16" s="293" customFormat="1">
      <c r="A66" s="326" t="s">
        <v>238</v>
      </c>
      <c r="B66" s="317" t="s">
        <v>239</v>
      </c>
      <c r="C66" s="316">
        <f>SUM(C65)</f>
        <v>8728053</v>
      </c>
      <c r="D66" s="316">
        <f t="shared" ref="D66:O66" si="20">SUM(D65)</f>
        <v>8728053</v>
      </c>
      <c r="E66" s="316">
        <f t="shared" si="20"/>
        <v>8728053</v>
      </c>
      <c r="F66" s="316">
        <f t="shared" si="20"/>
        <v>8728053</v>
      </c>
      <c r="G66" s="316">
        <f t="shared" si="20"/>
        <v>8728053</v>
      </c>
      <c r="H66" s="316">
        <f t="shared" si="20"/>
        <v>8968053</v>
      </c>
      <c r="I66" s="316">
        <f t="shared" si="20"/>
        <v>8728053</v>
      </c>
      <c r="J66" s="316">
        <f t="shared" si="20"/>
        <v>8728055</v>
      </c>
      <c r="K66" s="316">
        <f t="shared" si="20"/>
        <v>8728053</v>
      </c>
      <c r="L66" s="316">
        <f t="shared" si="20"/>
        <v>8728053</v>
      </c>
      <c r="M66" s="316">
        <f t="shared" si="20"/>
        <v>8728052</v>
      </c>
      <c r="N66" s="316">
        <f t="shared" si="20"/>
        <v>8728053</v>
      </c>
      <c r="O66" s="316">
        <f t="shared" si="20"/>
        <v>104976637</v>
      </c>
      <c r="P66" s="292"/>
    </row>
    <row r="67" spans="1:16" s="293" customFormat="1" ht="13.5">
      <c r="A67" s="335" t="s">
        <v>13</v>
      </c>
      <c r="B67" s="329"/>
      <c r="C67" s="327">
        <f>SUM(C61+C66)</f>
        <v>34011139</v>
      </c>
      <c r="D67" s="327">
        <f t="shared" ref="D67:O67" si="21">SUM(D61+D66)</f>
        <v>34061127</v>
      </c>
      <c r="E67" s="327">
        <f t="shared" si="21"/>
        <v>152583433</v>
      </c>
      <c r="F67" s="327">
        <f t="shared" si="21"/>
        <v>61683860</v>
      </c>
      <c r="G67" s="327">
        <f t="shared" si="21"/>
        <v>121006121</v>
      </c>
      <c r="H67" s="327">
        <f t="shared" si="21"/>
        <v>125078771</v>
      </c>
      <c r="I67" s="327">
        <f t="shared" si="21"/>
        <v>66116810</v>
      </c>
      <c r="J67" s="327">
        <f t="shared" si="21"/>
        <v>100161147</v>
      </c>
      <c r="K67" s="327">
        <f t="shared" si="21"/>
        <v>34061137</v>
      </c>
      <c r="L67" s="327">
        <f t="shared" si="21"/>
        <v>38905777</v>
      </c>
      <c r="M67" s="327">
        <f t="shared" si="21"/>
        <v>40532261</v>
      </c>
      <c r="N67" s="327">
        <f t="shared" si="21"/>
        <v>34011135</v>
      </c>
      <c r="O67" s="327">
        <f t="shared" si="21"/>
        <v>842212718</v>
      </c>
      <c r="P67" s="292"/>
    </row>
    <row r="68" spans="1:16" s="354" customFormat="1" ht="13.5">
      <c r="A68" s="352"/>
      <c r="B68" s="330"/>
      <c r="C68" s="331"/>
      <c r="D68" s="331"/>
      <c r="E68" s="331"/>
      <c r="F68" s="331"/>
      <c r="G68" s="331"/>
      <c r="H68" s="331"/>
      <c r="I68" s="331"/>
      <c r="J68" s="331"/>
      <c r="K68" s="331"/>
      <c r="L68" s="331"/>
      <c r="M68" s="331"/>
      <c r="N68" s="331"/>
      <c r="O68" s="331"/>
      <c r="P68" s="353"/>
    </row>
    <row r="69" spans="1:16" s="354" customFormat="1" ht="13.5">
      <c r="A69" s="352"/>
      <c r="B69" s="330"/>
      <c r="C69" s="331"/>
      <c r="D69" s="331"/>
      <c r="E69" s="331"/>
      <c r="F69" s="331"/>
      <c r="G69" s="331"/>
      <c r="H69" s="331"/>
      <c r="I69" s="331"/>
      <c r="J69" s="331"/>
      <c r="K69" s="331"/>
      <c r="L69" s="331"/>
      <c r="M69" s="331"/>
      <c r="N69" s="331"/>
      <c r="O69" s="331"/>
      <c r="P69" s="353"/>
    </row>
    <row r="70" spans="1:16" s="354" customFormat="1" ht="13.5">
      <c r="A70" s="352"/>
      <c r="B70" s="330"/>
      <c r="C70" s="331"/>
      <c r="D70" s="331"/>
      <c r="E70" s="331"/>
      <c r="F70" s="331"/>
      <c r="G70" s="331"/>
      <c r="H70" s="331"/>
      <c r="I70" s="331"/>
      <c r="J70" s="331"/>
      <c r="K70" s="331"/>
      <c r="L70" s="331"/>
      <c r="M70" s="331"/>
      <c r="N70" s="331"/>
      <c r="O70" s="331"/>
      <c r="P70" s="353"/>
    </row>
    <row r="71" spans="1:16" s="354" customFormat="1" ht="13.5">
      <c r="A71" s="352"/>
      <c r="B71" s="330"/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53"/>
    </row>
    <row r="72" spans="1:16" s="354" customFormat="1" ht="13.5">
      <c r="A72" s="352"/>
      <c r="B72" s="330"/>
      <c r="C72" s="331"/>
      <c r="D72" s="331"/>
      <c r="E72" s="331"/>
      <c r="F72" s="331"/>
      <c r="G72" s="331"/>
      <c r="H72" s="331"/>
      <c r="I72" s="331"/>
      <c r="J72" s="331"/>
      <c r="K72" s="331"/>
      <c r="L72" s="331"/>
      <c r="M72" s="331"/>
      <c r="N72" s="331"/>
      <c r="O72" s="332"/>
      <c r="P72" s="353"/>
    </row>
    <row r="73" spans="1:16" s="354" customFormat="1" ht="13.5">
      <c r="A73" s="352"/>
      <c r="B73" s="330"/>
      <c r="C73" s="331"/>
      <c r="D73" s="331"/>
      <c r="E73" s="331"/>
      <c r="F73" s="331"/>
      <c r="G73" s="331"/>
      <c r="H73" s="331"/>
      <c r="I73" s="331"/>
      <c r="J73" s="331"/>
      <c r="K73" s="331"/>
      <c r="L73" s="331"/>
      <c r="M73" s="331"/>
      <c r="N73" s="331"/>
      <c r="O73" s="332"/>
      <c r="P73" s="353"/>
    </row>
    <row r="74" spans="1:16" s="354" customFormat="1" ht="13.5">
      <c r="A74" s="352"/>
      <c r="B74" s="330"/>
      <c r="C74" s="331"/>
      <c r="D74" s="331"/>
      <c r="E74" s="331"/>
      <c r="F74" s="331"/>
      <c r="G74" s="331"/>
      <c r="H74" s="331"/>
      <c r="I74" s="331"/>
      <c r="J74" s="331"/>
      <c r="K74" s="331"/>
      <c r="L74" s="331"/>
      <c r="M74" s="331"/>
      <c r="N74" s="331"/>
      <c r="O74" s="332"/>
      <c r="P74" s="353"/>
    </row>
    <row r="75" spans="1:16" s="354" customFormat="1" ht="13.5">
      <c r="A75" s="352"/>
      <c r="B75" s="330"/>
      <c r="C75" s="331"/>
      <c r="D75" s="331"/>
      <c r="E75" s="331"/>
      <c r="F75" s="331"/>
      <c r="G75" s="331"/>
      <c r="H75" s="331"/>
      <c r="I75" s="331"/>
      <c r="J75" s="331"/>
      <c r="K75" s="331"/>
      <c r="L75" s="331"/>
      <c r="M75" s="331"/>
      <c r="N75" s="331"/>
      <c r="O75" s="332"/>
      <c r="P75" s="353"/>
    </row>
    <row r="76" spans="1:16" s="354" customFormat="1" ht="13.5">
      <c r="A76" s="352"/>
      <c r="B76" s="330"/>
      <c r="C76" s="331"/>
      <c r="D76" s="331"/>
      <c r="E76" s="331"/>
      <c r="F76" s="331"/>
      <c r="G76" s="331"/>
      <c r="H76" s="331"/>
      <c r="I76" s="331"/>
      <c r="J76" s="331"/>
      <c r="K76" s="331"/>
      <c r="L76" s="331"/>
      <c r="M76" s="331"/>
      <c r="N76" s="331"/>
      <c r="O76" s="332"/>
      <c r="P76" s="353"/>
    </row>
    <row r="77" spans="1:16" s="354" customFormat="1" ht="13.5">
      <c r="A77" s="352"/>
      <c r="B77" s="330"/>
      <c r="C77" s="331"/>
      <c r="D77" s="331"/>
      <c r="E77" s="331"/>
      <c r="F77" s="331"/>
      <c r="G77" s="331"/>
      <c r="H77" s="331"/>
      <c r="I77" s="331"/>
      <c r="J77" s="331"/>
      <c r="K77" s="331"/>
      <c r="L77" s="331"/>
      <c r="M77" s="331"/>
      <c r="N77" s="331"/>
      <c r="O77" s="332"/>
      <c r="P77" s="353"/>
    </row>
    <row r="78" spans="1:16" s="354" customFormat="1" ht="13.5">
      <c r="A78" s="352"/>
      <c r="B78" s="330"/>
      <c r="C78" s="331"/>
      <c r="D78" s="331"/>
      <c r="E78" s="331"/>
      <c r="F78" s="331"/>
      <c r="G78" s="331"/>
      <c r="H78" s="331"/>
      <c r="I78" s="331"/>
      <c r="J78" s="331"/>
      <c r="K78" s="331"/>
      <c r="L78" s="331"/>
      <c r="M78" s="331"/>
      <c r="N78" s="331"/>
      <c r="O78" s="332"/>
      <c r="P78" s="353"/>
    </row>
    <row r="79" spans="1:16" s="354" customFormat="1" ht="13.5">
      <c r="A79" s="352"/>
      <c r="B79" s="330"/>
      <c r="C79" s="331"/>
      <c r="D79" s="331"/>
      <c r="E79" s="331"/>
      <c r="F79" s="331"/>
      <c r="G79" s="331"/>
      <c r="H79" s="331"/>
      <c r="I79" s="331"/>
      <c r="J79" s="331"/>
      <c r="K79" s="331"/>
      <c r="L79" s="331"/>
      <c r="M79" s="331"/>
      <c r="N79" s="331"/>
      <c r="O79" s="332"/>
      <c r="P79" s="353"/>
    </row>
    <row r="80" spans="1:16" s="354" customFormat="1" ht="13.5">
      <c r="A80" s="352"/>
      <c r="B80" s="330"/>
      <c r="C80" s="331"/>
      <c r="D80" s="331"/>
      <c r="E80" s="331"/>
      <c r="F80" s="331"/>
      <c r="G80" s="331"/>
      <c r="H80" s="331"/>
      <c r="I80" s="331"/>
      <c r="J80" s="331"/>
      <c r="K80" s="331"/>
      <c r="L80" s="331"/>
      <c r="M80" s="331"/>
      <c r="N80" s="331"/>
      <c r="O80" s="332"/>
      <c r="P80" s="353"/>
    </row>
    <row r="81" spans="1:16" s="354" customFormat="1" ht="13.5">
      <c r="A81" s="352"/>
      <c r="B81" s="330"/>
      <c r="C81" s="331"/>
      <c r="D81" s="331"/>
      <c r="E81" s="331"/>
      <c r="F81" s="331"/>
      <c r="G81" s="331"/>
      <c r="H81" s="331"/>
      <c r="I81" s="331"/>
      <c r="J81" s="331"/>
      <c r="K81" s="331"/>
      <c r="L81" s="331"/>
      <c r="M81" s="331"/>
      <c r="N81" s="331"/>
      <c r="O81" s="332"/>
      <c r="P81" s="353"/>
    </row>
    <row r="82" spans="1:16" ht="24">
      <c r="A82" s="298" t="s">
        <v>26</v>
      </c>
      <c r="B82" s="299" t="s">
        <v>382</v>
      </c>
      <c r="C82" s="300" t="s">
        <v>369</v>
      </c>
      <c r="D82" s="300" t="s">
        <v>370</v>
      </c>
      <c r="E82" s="300" t="s">
        <v>371</v>
      </c>
      <c r="F82" s="300" t="s">
        <v>372</v>
      </c>
      <c r="G82" s="300" t="s">
        <v>373</v>
      </c>
      <c r="H82" s="300" t="s">
        <v>374</v>
      </c>
      <c r="I82" s="300" t="s">
        <v>375</v>
      </c>
      <c r="J82" s="300" t="s">
        <v>376</v>
      </c>
      <c r="K82" s="300" t="s">
        <v>377</v>
      </c>
      <c r="L82" s="300" t="s">
        <v>378</v>
      </c>
      <c r="M82" s="300" t="s">
        <v>379</v>
      </c>
      <c r="N82" s="300" t="s">
        <v>380</v>
      </c>
      <c r="O82" s="301" t="s">
        <v>287</v>
      </c>
    </row>
    <row r="83" spans="1:16" ht="13.5">
      <c r="A83" s="305" t="s">
        <v>34</v>
      </c>
      <c r="B83" s="312" t="s">
        <v>35</v>
      </c>
      <c r="C83" s="304">
        <v>4630352</v>
      </c>
      <c r="D83" s="304">
        <v>4630352</v>
      </c>
      <c r="E83" s="304">
        <v>4630352</v>
      </c>
      <c r="F83" s="304">
        <v>4630352</v>
      </c>
      <c r="G83" s="304">
        <v>4630352</v>
      </c>
      <c r="H83" s="304">
        <v>4630352</v>
      </c>
      <c r="I83" s="304">
        <v>4630352</v>
      </c>
      <c r="J83" s="304">
        <v>4630352</v>
      </c>
      <c r="K83" s="304">
        <v>4630350</v>
      </c>
      <c r="L83" s="304">
        <v>4630352</v>
      </c>
      <c r="M83" s="304">
        <v>4630352</v>
      </c>
      <c r="N83" s="304">
        <v>4630352</v>
      </c>
      <c r="O83" s="304">
        <f>SUM(C83:N83)</f>
        <v>55564222</v>
      </c>
    </row>
    <row r="84" spans="1:16" ht="13.5">
      <c r="A84" s="333" t="s">
        <v>36</v>
      </c>
      <c r="B84" s="312" t="s">
        <v>37</v>
      </c>
      <c r="C84" s="304">
        <v>3932789</v>
      </c>
      <c r="D84" s="304">
        <v>3932789</v>
      </c>
      <c r="E84" s="304">
        <v>3932789</v>
      </c>
      <c r="F84" s="304">
        <v>3932789</v>
      </c>
      <c r="G84" s="304">
        <v>3932789</v>
      </c>
      <c r="H84" s="304">
        <v>3932789</v>
      </c>
      <c r="I84" s="304">
        <v>3932789</v>
      </c>
      <c r="J84" s="304">
        <v>3932791</v>
      </c>
      <c r="K84" s="304">
        <v>3932789</v>
      </c>
      <c r="L84" s="304">
        <v>3932789</v>
      </c>
      <c r="M84" s="304">
        <v>3932789</v>
      </c>
      <c r="N84" s="304">
        <v>3932789</v>
      </c>
      <c r="O84" s="304">
        <f t="shared" ref="O84:O104" si="22">SUM(C84:N84)</f>
        <v>47193470</v>
      </c>
    </row>
    <row r="85" spans="1:16" ht="13.5">
      <c r="A85" s="307" t="s">
        <v>38</v>
      </c>
      <c r="B85" s="312" t="s">
        <v>39</v>
      </c>
      <c r="C85" s="304">
        <v>4743406</v>
      </c>
      <c r="D85" s="304">
        <v>4743406</v>
      </c>
      <c r="E85" s="304">
        <v>4743406</v>
      </c>
      <c r="F85" s="304">
        <v>4743406</v>
      </c>
      <c r="G85" s="304">
        <v>4743406</v>
      </c>
      <c r="H85" s="304">
        <v>4743406</v>
      </c>
      <c r="I85" s="304">
        <v>4743406</v>
      </c>
      <c r="J85" s="304">
        <v>4743406</v>
      </c>
      <c r="K85" s="304">
        <v>4743406</v>
      </c>
      <c r="L85" s="304">
        <v>4743405</v>
      </c>
      <c r="M85" s="304">
        <v>4743406</v>
      </c>
      <c r="N85" s="304">
        <v>4743402</v>
      </c>
      <c r="O85" s="304">
        <f t="shared" si="22"/>
        <v>56920867</v>
      </c>
    </row>
    <row r="86" spans="1:16" ht="13.5">
      <c r="A86" s="307" t="s">
        <v>40</v>
      </c>
      <c r="B86" s="312" t="s">
        <v>41</v>
      </c>
      <c r="C86" s="304">
        <v>256241</v>
      </c>
      <c r="D86" s="304">
        <v>256241</v>
      </c>
      <c r="E86" s="304">
        <v>256241</v>
      </c>
      <c r="F86" s="304">
        <v>256241</v>
      </c>
      <c r="G86" s="304">
        <v>256241</v>
      </c>
      <c r="H86" s="304">
        <v>256240</v>
      </c>
      <c r="I86" s="304">
        <v>256241</v>
      </c>
      <c r="J86" s="304">
        <v>256241</v>
      </c>
      <c r="K86" s="304">
        <v>256240</v>
      </c>
      <c r="L86" s="304">
        <v>256241</v>
      </c>
      <c r="M86" s="304">
        <v>256241</v>
      </c>
      <c r="N86" s="304">
        <v>256241</v>
      </c>
      <c r="O86" s="304">
        <f t="shared" si="22"/>
        <v>3074890</v>
      </c>
    </row>
    <row r="87" spans="1:16" ht="13.5">
      <c r="A87" s="307" t="s">
        <v>383</v>
      </c>
      <c r="B87" s="312" t="s">
        <v>43</v>
      </c>
      <c r="C87" s="304"/>
      <c r="D87" s="304"/>
      <c r="E87" s="304"/>
      <c r="F87" s="304"/>
      <c r="G87" s="304"/>
      <c r="H87" s="304">
        <v>4090078</v>
      </c>
      <c r="I87" s="304"/>
      <c r="J87" s="304"/>
      <c r="K87" s="304"/>
      <c r="L87" s="304"/>
      <c r="M87" s="304"/>
      <c r="N87" s="304"/>
      <c r="O87" s="304">
        <f t="shared" si="22"/>
        <v>4090078</v>
      </c>
    </row>
    <row r="88" spans="1:16" ht="13.5">
      <c r="A88" s="307" t="s">
        <v>384</v>
      </c>
      <c r="B88" s="312" t="s">
        <v>45</v>
      </c>
      <c r="C88" s="304"/>
      <c r="D88" s="304"/>
      <c r="E88" s="304"/>
      <c r="F88" s="304"/>
      <c r="G88" s="304">
        <v>3714841</v>
      </c>
      <c r="H88" s="304"/>
      <c r="I88" s="304"/>
      <c r="J88" s="304"/>
      <c r="K88" s="304"/>
      <c r="L88" s="304"/>
      <c r="M88" s="291"/>
      <c r="N88" s="304"/>
      <c r="O88" s="304">
        <f t="shared" si="22"/>
        <v>3714841</v>
      </c>
    </row>
    <row r="89" spans="1:16">
      <c r="A89" s="313" t="s">
        <v>46</v>
      </c>
      <c r="B89" s="328" t="s">
        <v>47</v>
      </c>
      <c r="C89" s="310">
        <f>SUM(C83:C88)</f>
        <v>13562788</v>
      </c>
      <c r="D89" s="310">
        <f t="shared" ref="D89:O89" si="23">SUM(D83:D88)</f>
        <v>13562788</v>
      </c>
      <c r="E89" s="310">
        <f t="shared" si="23"/>
        <v>13562788</v>
      </c>
      <c r="F89" s="310">
        <f t="shared" si="23"/>
        <v>13562788</v>
      </c>
      <c r="G89" s="310">
        <f t="shared" si="23"/>
        <v>17277629</v>
      </c>
      <c r="H89" s="310">
        <f t="shared" si="23"/>
        <v>17652865</v>
      </c>
      <c r="I89" s="310">
        <f t="shared" si="23"/>
        <v>13562788</v>
      </c>
      <c r="J89" s="310">
        <f t="shared" si="23"/>
        <v>13562790</v>
      </c>
      <c r="K89" s="310">
        <f t="shared" si="23"/>
        <v>13562785</v>
      </c>
      <c r="L89" s="310">
        <f t="shared" si="23"/>
        <v>13562787</v>
      </c>
      <c r="M89" s="310">
        <f t="shared" si="23"/>
        <v>13562788</v>
      </c>
      <c r="N89" s="310">
        <f t="shared" si="23"/>
        <v>13562784</v>
      </c>
      <c r="O89" s="310">
        <f t="shared" si="23"/>
        <v>170558368</v>
      </c>
    </row>
    <row r="90" spans="1:16" ht="13.5">
      <c r="A90" s="307" t="s">
        <v>48</v>
      </c>
      <c r="B90" s="312" t="s">
        <v>49</v>
      </c>
      <c r="C90" s="304"/>
      <c r="D90" s="304"/>
      <c r="E90" s="304"/>
      <c r="F90" s="304"/>
      <c r="G90" s="304"/>
      <c r="H90" s="304"/>
      <c r="I90" s="304"/>
      <c r="J90" s="304">
        <v>13680970</v>
      </c>
      <c r="K90" s="304"/>
      <c r="L90" s="304"/>
      <c r="M90" s="304"/>
      <c r="N90" s="304"/>
      <c r="O90" s="304">
        <f t="shared" si="22"/>
        <v>13680970</v>
      </c>
    </row>
    <row r="91" spans="1:16" s="293" customFormat="1">
      <c r="A91" s="317" t="s">
        <v>50</v>
      </c>
      <c r="B91" s="326" t="s">
        <v>51</v>
      </c>
      <c r="C91" s="316">
        <f>SUM(C89+C90)</f>
        <v>13562788</v>
      </c>
      <c r="D91" s="316">
        <f t="shared" ref="D91:O91" si="24">SUM(D89+D90)</f>
        <v>13562788</v>
      </c>
      <c r="E91" s="316">
        <f t="shared" si="24"/>
        <v>13562788</v>
      </c>
      <c r="F91" s="316">
        <f t="shared" si="24"/>
        <v>13562788</v>
      </c>
      <c r="G91" s="316">
        <f t="shared" si="24"/>
        <v>17277629</v>
      </c>
      <c r="H91" s="316">
        <f t="shared" si="24"/>
        <v>17652865</v>
      </c>
      <c r="I91" s="316">
        <f t="shared" si="24"/>
        <v>13562788</v>
      </c>
      <c r="J91" s="316">
        <f t="shared" si="24"/>
        <v>27243760</v>
      </c>
      <c r="K91" s="316">
        <f t="shared" si="24"/>
        <v>13562785</v>
      </c>
      <c r="L91" s="316">
        <f t="shared" si="24"/>
        <v>13562787</v>
      </c>
      <c r="M91" s="316">
        <f t="shared" si="24"/>
        <v>13562788</v>
      </c>
      <c r="N91" s="316">
        <f t="shared" si="24"/>
        <v>13562784</v>
      </c>
      <c r="O91" s="316">
        <f t="shared" si="24"/>
        <v>184239338</v>
      </c>
      <c r="P91" s="292"/>
    </row>
    <row r="92" spans="1:16" ht="13.5">
      <c r="A92" s="307" t="s">
        <v>52</v>
      </c>
      <c r="B92" s="312" t="s">
        <v>53</v>
      </c>
      <c r="C92" s="304"/>
      <c r="D92" s="304"/>
      <c r="E92" s="304">
        <v>1425000</v>
      </c>
      <c r="F92" s="304"/>
      <c r="G92" s="304"/>
      <c r="H92" s="304"/>
      <c r="I92" s="304"/>
      <c r="J92" s="304"/>
      <c r="K92" s="304">
        <v>1425000</v>
      </c>
      <c r="L92" s="304"/>
      <c r="M92" s="304"/>
      <c r="N92" s="304"/>
      <c r="O92" s="304">
        <f t="shared" si="22"/>
        <v>2850000</v>
      </c>
    </row>
    <row r="93" spans="1:16" ht="13.5">
      <c r="A93" s="307" t="s">
        <v>56</v>
      </c>
      <c r="B93" s="312" t="s">
        <v>57</v>
      </c>
      <c r="C93" s="304"/>
      <c r="D93" s="304"/>
      <c r="E93" s="304"/>
      <c r="F93" s="304"/>
      <c r="G93" s="304"/>
      <c r="H93" s="304"/>
      <c r="I93" s="304"/>
      <c r="J93" s="304"/>
      <c r="K93" s="304">
        <v>226097787</v>
      </c>
      <c r="L93" s="304"/>
      <c r="M93" s="304"/>
      <c r="N93" s="304"/>
      <c r="O93" s="304">
        <f>SUM(C93:N93)</f>
        <v>226097787</v>
      </c>
    </row>
    <row r="94" spans="1:16" s="293" customFormat="1">
      <c r="A94" s="317" t="s">
        <v>60</v>
      </c>
      <c r="B94" s="326" t="s">
        <v>61</v>
      </c>
      <c r="C94" s="316">
        <f>SUM(C92:C93)</f>
        <v>0</v>
      </c>
      <c r="D94" s="316">
        <f t="shared" ref="D94:O94" si="25">SUM(D92:D93)</f>
        <v>0</v>
      </c>
      <c r="E94" s="316">
        <f t="shared" si="25"/>
        <v>1425000</v>
      </c>
      <c r="F94" s="316">
        <f t="shared" si="25"/>
        <v>0</v>
      </c>
      <c r="G94" s="316">
        <f t="shared" si="25"/>
        <v>0</v>
      </c>
      <c r="H94" s="316">
        <f t="shared" si="25"/>
        <v>0</v>
      </c>
      <c r="I94" s="316">
        <f t="shared" si="25"/>
        <v>0</v>
      </c>
      <c r="J94" s="316">
        <f t="shared" si="25"/>
        <v>0</v>
      </c>
      <c r="K94" s="316">
        <f t="shared" si="25"/>
        <v>227522787</v>
      </c>
      <c r="L94" s="316">
        <f t="shared" si="25"/>
        <v>0</v>
      </c>
      <c r="M94" s="316">
        <f t="shared" si="25"/>
        <v>0</v>
      </c>
      <c r="N94" s="316">
        <f t="shared" si="25"/>
        <v>0</v>
      </c>
      <c r="O94" s="316">
        <f t="shared" si="25"/>
        <v>228947787</v>
      </c>
      <c r="P94" s="292"/>
    </row>
    <row r="95" spans="1:16" ht="13.5">
      <c r="A95" s="307" t="s">
        <v>62</v>
      </c>
      <c r="B95" s="312" t="s">
        <v>63</v>
      </c>
      <c r="C95" s="304">
        <v>1453632</v>
      </c>
      <c r="D95" s="304">
        <v>1453632</v>
      </c>
      <c r="E95" s="304">
        <v>1453632</v>
      </c>
      <c r="F95" s="304">
        <v>1453632</v>
      </c>
      <c r="G95" s="304">
        <v>1453632</v>
      </c>
      <c r="H95" s="304">
        <v>1453632</v>
      </c>
      <c r="I95" s="304">
        <v>1453632</v>
      </c>
      <c r="J95" s="304">
        <v>1453632</v>
      </c>
      <c r="K95" s="304">
        <v>1453632</v>
      </c>
      <c r="L95" s="304">
        <v>1453632</v>
      </c>
      <c r="M95" s="304">
        <v>1453632</v>
      </c>
      <c r="N95" s="304">
        <v>1453632</v>
      </c>
      <c r="O95" s="304">
        <f t="shared" si="22"/>
        <v>17443584</v>
      </c>
    </row>
    <row r="96" spans="1:16" ht="13.5">
      <c r="A96" s="307" t="s">
        <v>64</v>
      </c>
      <c r="B96" s="312" t="s">
        <v>65</v>
      </c>
      <c r="C96" s="304">
        <v>5000</v>
      </c>
      <c r="D96" s="304">
        <v>5000</v>
      </c>
      <c r="E96" s="304">
        <v>5000</v>
      </c>
      <c r="F96" s="304">
        <v>5000</v>
      </c>
      <c r="G96" s="304">
        <v>5000</v>
      </c>
      <c r="H96" s="304">
        <v>5000</v>
      </c>
      <c r="I96" s="304">
        <v>5000</v>
      </c>
      <c r="J96" s="304">
        <v>5000</v>
      </c>
      <c r="K96" s="304">
        <v>5000</v>
      </c>
      <c r="L96" s="304">
        <v>5000</v>
      </c>
      <c r="M96" s="304">
        <v>5000</v>
      </c>
      <c r="N96" s="304">
        <v>5000</v>
      </c>
      <c r="O96" s="304">
        <f t="shared" si="22"/>
        <v>60000</v>
      </c>
    </row>
    <row r="97" spans="1:16" ht="13.5">
      <c r="A97" s="307" t="s">
        <v>66</v>
      </c>
      <c r="B97" s="312" t="s">
        <v>67</v>
      </c>
      <c r="C97" s="304">
        <v>1070858</v>
      </c>
      <c r="D97" s="304">
        <v>1070858</v>
      </c>
      <c r="E97" s="304">
        <v>1070858</v>
      </c>
      <c r="F97" s="304">
        <v>1070858</v>
      </c>
      <c r="G97" s="304">
        <v>1070858</v>
      </c>
      <c r="H97" s="304">
        <v>1070858</v>
      </c>
      <c r="I97" s="304">
        <v>1070858</v>
      </c>
      <c r="J97" s="304">
        <v>1070858</v>
      </c>
      <c r="K97" s="304">
        <v>1070856</v>
      </c>
      <c r="L97" s="304">
        <v>1070858</v>
      </c>
      <c r="M97" s="304">
        <v>1070858</v>
      </c>
      <c r="N97" s="304">
        <v>1070858</v>
      </c>
      <c r="O97" s="304">
        <f t="shared" si="22"/>
        <v>12850294</v>
      </c>
    </row>
    <row r="98" spans="1:16" ht="13.5">
      <c r="A98" s="307" t="s">
        <v>68</v>
      </c>
      <c r="B98" s="312" t="s">
        <v>69</v>
      </c>
      <c r="C98" s="304">
        <v>1593139</v>
      </c>
      <c r="D98" s="304">
        <v>1593139</v>
      </c>
      <c r="E98" s="304">
        <v>1593140</v>
      </c>
      <c r="F98" s="304">
        <v>1593139</v>
      </c>
      <c r="G98" s="304">
        <v>1593140</v>
      </c>
      <c r="H98" s="304">
        <v>1593139</v>
      </c>
      <c r="I98" s="304">
        <v>1593140</v>
      </c>
      <c r="J98" s="304">
        <v>1593139</v>
      </c>
      <c r="K98" s="304">
        <v>1593140</v>
      </c>
      <c r="L98" s="304">
        <v>1593139</v>
      </c>
      <c r="M98" s="304">
        <v>1593139</v>
      </c>
      <c r="N98" s="304">
        <v>1593139</v>
      </c>
      <c r="O98" s="304">
        <f t="shared" si="22"/>
        <v>19117672</v>
      </c>
    </row>
    <row r="99" spans="1:16" ht="13.5">
      <c r="A99" s="307" t="s">
        <v>70</v>
      </c>
      <c r="B99" s="312" t="s">
        <v>71</v>
      </c>
      <c r="C99" s="304"/>
      <c r="D99" s="304"/>
      <c r="E99" s="304"/>
      <c r="F99" s="304"/>
      <c r="G99" s="304">
        <v>2311000</v>
      </c>
      <c r="H99" s="304"/>
      <c r="I99" s="304"/>
      <c r="J99" s="304"/>
      <c r="K99" s="304"/>
      <c r="L99" s="304"/>
      <c r="M99" s="304"/>
      <c r="N99" s="304"/>
      <c r="O99" s="304">
        <f t="shared" si="22"/>
        <v>2311000</v>
      </c>
    </row>
    <row r="100" spans="1:16" ht="13.5">
      <c r="A100" s="307" t="s">
        <v>385</v>
      </c>
      <c r="B100" s="312" t="s">
        <v>73</v>
      </c>
      <c r="C100" s="304">
        <v>62074</v>
      </c>
      <c r="D100" s="304">
        <v>62074</v>
      </c>
      <c r="E100" s="304">
        <v>62074</v>
      </c>
      <c r="F100" s="304">
        <v>62074</v>
      </c>
      <c r="G100" s="304">
        <v>62074</v>
      </c>
      <c r="H100" s="304">
        <v>62074</v>
      </c>
      <c r="I100" s="304">
        <v>62074</v>
      </c>
      <c r="J100" s="304">
        <v>62074</v>
      </c>
      <c r="K100" s="304">
        <v>62074</v>
      </c>
      <c r="L100" s="304">
        <v>62074</v>
      </c>
      <c r="M100" s="304">
        <v>62075</v>
      </c>
      <c r="N100" s="304">
        <v>62074</v>
      </c>
      <c r="O100" s="304">
        <f t="shared" si="22"/>
        <v>744889</v>
      </c>
    </row>
    <row r="101" spans="1:16" s="293" customFormat="1" ht="13.5">
      <c r="A101" s="317" t="s">
        <v>78</v>
      </c>
      <c r="B101" s="326" t="s">
        <v>79</v>
      </c>
      <c r="C101" s="316">
        <f t="shared" ref="C101:N101" si="26">SUM(C95:C100)</f>
        <v>4184703</v>
      </c>
      <c r="D101" s="316">
        <f t="shared" si="26"/>
        <v>4184703</v>
      </c>
      <c r="E101" s="316">
        <f t="shared" si="26"/>
        <v>4184704</v>
      </c>
      <c r="F101" s="316">
        <f t="shared" si="26"/>
        <v>4184703</v>
      </c>
      <c r="G101" s="316">
        <f t="shared" si="26"/>
        <v>6495704</v>
      </c>
      <c r="H101" s="316">
        <f t="shared" si="26"/>
        <v>4184703</v>
      </c>
      <c r="I101" s="316">
        <f t="shared" si="26"/>
        <v>4184704</v>
      </c>
      <c r="J101" s="316">
        <f t="shared" si="26"/>
        <v>4184703</v>
      </c>
      <c r="K101" s="316">
        <f t="shared" si="26"/>
        <v>4184702</v>
      </c>
      <c r="L101" s="316">
        <f t="shared" si="26"/>
        <v>4184703</v>
      </c>
      <c r="M101" s="316">
        <f t="shared" si="26"/>
        <v>4184704</v>
      </c>
      <c r="N101" s="316">
        <f t="shared" si="26"/>
        <v>4184703</v>
      </c>
      <c r="O101" s="319">
        <f t="shared" si="22"/>
        <v>52527439</v>
      </c>
      <c r="P101" s="292"/>
    </row>
    <row r="102" spans="1:16" s="293" customFormat="1" ht="13.5">
      <c r="A102" s="322" t="s">
        <v>80</v>
      </c>
      <c r="B102" s="326"/>
      <c r="C102" s="319"/>
      <c r="D102" s="319"/>
      <c r="E102" s="319"/>
      <c r="F102" s="319"/>
      <c r="G102" s="319"/>
      <c r="H102" s="319"/>
      <c r="I102" s="319"/>
      <c r="J102" s="319"/>
      <c r="K102" s="319"/>
      <c r="L102" s="319"/>
      <c r="M102" s="319"/>
      <c r="N102" s="319"/>
      <c r="O102" s="319"/>
      <c r="P102" s="292"/>
    </row>
    <row r="103" spans="1:16" s="293" customFormat="1" ht="13.5">
      <c r="A103" s="333" t="s">
        <v>81</v>
      </c>
      <c r="B103" s="334" t="s">
        <v>82</v>
      </c>
      <c r="C103" s="319"/>
      <c r="D103" s="319"/>
      <c r="E103" s="319"/>
      <c r="F103" s="319">
        <v>42000000</v>
      </c>
      <c r="G103" s="319"/>
      <c r="H103" s="319"/>
      <c r="I103" s="319"/>
      <c r="J103" s="319"/>
      <c r="K103" s="319"/>
      <c r="L103" s="319"/>
      <c r="M103" s="319"/>
      <c r="N103" s="319"/>
      <c r="O103" s="319">
        <f t="shared" si="22"/>
        <v>42000000</v>
      </c>
      <c r="P103" s="292"/>
    </row>
    <row r="104" spans="1:16" s="293" customFormat="1">
      <c r="A104" s="317" t="s">
        <v>83</v>
      </c>
      <c r="B104" s="326" t="s">
        <v>84</v>
      </c>
      <c r="C104" s="316"/>
      <c r="D104" s="316"/>
      <c r="E104" s="316"/>
      <c r="F104" s="316">
        <v>42000000</v>
      </c>
      <c r="G104" s="316"/>
      <c r="H104" s="316"/>
      <c r="I104" s="316"/>
      <c r="J104" s="316"/>
      <c r="K104" s="316"/>
      <c r="L104" s="316"/>
      <c r="M104" s="316"/>
      <c r="N104" s="316"/>
      <c r="O104" s="316">
        <f t="shared" si="22"/>
        <v>42000000</v>
      </c>
      <c r="P104" s="292"/>
    </row>
    <row r="105" spans="1:16" s="293" customFormat="1" ht="13.5">
      <c r="A105" s="322" t="s">
        <v>87</v>
      </c>
      <c r="B105" s="326"/>
      <c r="C105" s="319">
        <f>SUM(C104)</f>
        <v>0</v>
      </c>
      <c r="D105" s="319">
        <f t="shared" ref="D105:O105" si="27">SUM(D104)</f>
        <v>0</v>
      </c>
      <c r="E105" s="319">
        <f t="shared" si="27"/>
        <v>0</v>
      </c>
      <c r="F105" s="316">
        <f t="shared" si="27"/>
        <v>42000000</v>
      </c>
      <c r="G105" s="319">
        <f t="shared" si="27"/>
        <v>0</v>
      </c>
      <c r="H105" s="319">
        <f t="shared" si="27"/>
        <v>0</v>
      </c>
      <c r="I105" s="319">
        <f t="shared" si="27"/>
        <v>0</v>
      </c>
      <c r="J105" s="319">
        <f t="shared" si="27"/>
        <v>0</v>
      </c>
      <c r="K105" s="319">
        <f t="shared" si="27"/>
        <v>0</v>
      </c>
      <c r="L105" s="319">
        <f t="shared" si="27"/>
        <v>0</v>
      </c>
      <c r="M105" s="319">
        <f t="shared" si="27"/>
        <v>0</v>
      </c>
      <c r="N105" s="319">
        <f t="shared" si="27"/>
        <v>0</v>
      </c>
      <c r="O105" s="316">
        <f t="shared" si="27"/>
        <v>42000000</v>
      </c>
      <c r="P105" s="292"/>
    </row>
    <row r="106" spans="1:16" s="293" customFormat="1">
      <c r="A106" s="317" t="s">
        <v>88</v>
      </c>
      <c r="B106" s="326" t="s">
        <v>89</v>
      </c>
      <c r="C106" s="316">
        <f>SUM(C91+C94+C101+C104)</f>
        <v>17747491</v>
      </c>
      <c r="D106" s="316">
        <f t="shared" ref="D106:O106" si="28">SUM(D91+D94+D101+D104)</f>
        <v>17747491</v>
      </c>
      <c r="E106" s="316">
        <f t="shared" si="28"/>
        <v>19172492</v>
      </c>
      <c r="F106" s="316">
        <f t="shared" si="28"/>
        <v>59747491</v>
      </c>
      <c r="G106" s="316">
        <f t="shared" si="28"/>
        <v>23773333</v>
      </c>
      <c r="H106" s="316">
        <f t="shared" si="28"/>
        <v>21837568</v>
      </c>
      <c r="I106" s="316">
        <f t="shared" si="28"/>
        <v>17747492</v>
      </c>
      <c r="J106" s="316">
        <f t="shared" si="28"/>
        <v>31428463</v>
      </c>
      <c r="K106" s="316">
        <f t="shared" si="28"/>
        <v>245270274</v>
      </c>
      <c r="L106" s="316">
        <f t="shared" si="28"/>
        <v>17747490</v>
      </c>
      <c r="M106" s="316">
        <f t="shared" si="28"/>
        <v>17747492</v>
      </c>
      <c r="N106" s="316">
        <f t="shared" si="28"/>
        <v>17747487</v>
      </c>
      <c r="O106" s="316">
        <f t="shared" si="28"/>
        <v>507714564</v>
      </c>
      <c r="P106" s="292"/>
    </row>
    <row r="107" spans="1:16" s="293" customFormat="1" ht="13.5">
      <c r="A107" s="335" t="s">
        <v>90</v>
      </c>
      <c r="B107" s="326"/>
      <c r="C107" s="319">
        <f>SUM(C101-C48)</f>
        <v>-21098383</v>
      </c>
      <c r="D107" s="319">
        <f t="shared" ref="D107:O107" si="29">SUM(D101-D48)</f>
        <v>-21148371</v>
      </c>
      <c r="E107" s="319">
        <f t="shared" si="29"/>
        <v>-45760526</v>
      </c>
      <c r="F107" s="319">
        <f t="shared" si="29"/>
        <v>-25276104</v>
      </c>
      <c r="G107" s="319">
        <f t="shared" si="29"/>
        <v>-18787377</v>
      </c>
      <c r="H107" s="319">
        <f t="shared" si="29"/>
        <v>-22966327</v>
      </c>
      <c r="I107" s="319">
        <f t="shared" si="29"/>
        <v>-21098383</v>
      </c>
      <c r="J107" s="319">
        <f t="shared" si="29"/>
        <v>-23748389</v>
      </c>
      <c r="K107" s="319">
        <f t="shared" si="29"/>
        <v>-21148382</v>
      </c>
      <c r="L107" s="319">
        <f t="shared" si="29"/>
        <v>-21148386</v>
      </c>
      <c r="M107" s="319">
        <f t="shared" si="29"/>
        <v>-21098376</v>
      </c>
      <c r="N107" s="319">
        <f t="shared" si="29"/>
        <v>-21098379</v>
      </c>
      <c r="O107" s="319">
        <f t="shared" si="29"/>
        <v>-284377383</v>
      </c>
      <c r="P107" s="292"/>
    </row>
    <row r="108" spans="1:16" s="293" customFormat="1" ht="13.5">
      <c r="A108" s="335" t="s">
        <v>91</v>
      </c>
      <c r="B108" s="326"/>
      <c r="C108" s="319">
        <f>SUM(C104-C60)</f>
        <v>0</v>
      </c>
      <c r="D108" s="319">
        <f t="shared" ref="D108:O108" si="30">SUM(D104-D60)</f>
        <v>0</v>
      </c>
      <c r="E108" s="319">
        <f t="shared" si="30"/>
        <v>-93910150</v>
      </c>
      <c r="F108" s="319">
        <f t="shared" si="30"/>
        <v>18505000</v>
      </c>
      <c r="G108" s="319">
        <f t="shared" si="30"/>
        <v>-86994987</v>
      </c>
      <c r="H108" s="319">
        <f t="shared" si="30"/>
        <v>-88959688</v>
      </c>
      <c r="I108" s="319">
        <f t="shared" si="30"/>
        <v>-32105670</v>
      </c>
      <c r="J108" s="319">
        <f t="shared" si="30"/>
        <v>-63500000</v>
      </c>
      <c r="K108" s="319">
        <f t="shared" si="30"/>
        <v>0</v>
      </c>
      <c r="L108" s="319">
        <f t="shared" si="30"/>
        <v>-4844635</v>
      </c>
      <c r="M108" s="319">
        <f t="shared" si="30"/>
        <v>-6521129</v>
      </c>
      <c r="N108" s="319">
        <f t="shared" si="30"/>
        <v>0</v>
      </c>
      <c r="O108" s="319">
        <f t="shared" si="30"/>
        <v>-358331259</v>
      </c>
      <c r="P108" s="292"/>
    </row>
    <row r="109" spans="1:16" ht="13.5">
      <c r="A109" s="307" t="s">
        <v>92</v>
      </c>
      <c r="B109" s="307" t="s">
        <v>93</v>
      </c>
      <c r="C109" s="304"/>
      <c r="D109" s="304"/>
      <c r="E109" s="304"/>
      <c r="F109" s="304"/>
      <c r="G109" s="304">
        <v>334498154</v>
      </c>
      <c r="H109" s="304"/>
      <c r="I109" s="304"/>
      <c r="J109" s="304"/>
      <c r="K109" s="304"/>
      <c r="L109" s="304"/>
      <c r="M109" s="304"/>
      <c r="N109" s="304"/>
      <c r="O109" s="304">
        <f t="shared" ref="O109:O110" si="31">SUM(C109:N109)</f>
        <v>334498154</v>
      </c>
    </row>
    <row r="110" spans="1:16" ht="13.5">
      <c r="A110" s="313" t="s">
        <v>94</v>
      </c>
      <c r="B110" s="313" t="s">
        <v>95</v>
      </c>
      <c r="C110" s="310">
        <f t="shared" ref="C110:N110" si="32">SUM(C109:C109)</f>
        <v>0</v>
      </c>
      <c r="D110" s="310">
        <f t="shared" si="32"/>
        <v>0</v>
      </c>
      <c r="E110" s="310">
        <f t="shared" si="32"/>
        <v>0</v>
      </c>
      <c r="F110" s="310">
        <f t="shared" si="32"/>
        <v>0</v>
      </c>
      <c r="G110" s="310">
        <f t="shared" si="32"/>
        <v>334498154</v>
      </c>
      <c r="H110" s="310">
        <f t="shared" si="32"/>
        <v>0</v>
      </c>
      <c r="I110" s="310">
        <f t="shared" si="32"/>
        <v>0</v>
      </c>
      <c r="J110" s="310">
        <f t="shared" si="32"/>
        <v>0</v>
      </c>
      <c r="K110" s="310">
        <f t="shared" si="32"/>
        <v>0</v>
      </c>
      <c r="L110" s="310">
        <f t="shared" si="32"/>
        <v>0</v>
      </c>
      <c r="M110" s="310">
        <f t="shared" si="32"/>
        <v>0</v>
      </c>
      <c r="N110" s="310">
        <f t="shared" si="32"/>
        <v>0</v>
      </c>
      <c r="O110" s="304">
        <f t="shared" si="31"/>
        <v>334498154</v>
      </c>
    </row>
    <row r="111" spans="1:16">
      <c r="A111" s="313" t="s">
        <v>96</v>
      </c>
      <c r="B111" s="313" t="s">
        <v>97</v>
      </c>
      <c r="C111" s="310">
        <f>SUM(C110)</f>
        <v>0</v>
      </c>
      <c r="D111" s="310">
        <f t="shared" ref="D111:O112" si="33">SUM(D110)</f>
        <v>0</v>
      </c>
      <c r="E111" s="310">
        <f t="shared" si="33"/>
        <v>0</v>
      </c>
      <c r="F111" s="310">
        <f t="shared" si="33"/>
        <v>0</v>
      </c>
      <c r="G111" s="310">
        <f t="shared" si="33"/>
        <v>334498154</v>
      </c>
      <c r="H111" s="310">
        <f t="shared" si="33"/>
        <v>0</v>
      </c>
      <c r="I111" s="310">
        <f t="shared" si="33"/>
        <v>0</v>
      </c>
      <c r="J111" s="310">
        <f t="shared" si="33"/>
        <v>0</v>
      </c>
      <c r="K111" s="310">
        <f t="shared" si="33"/>
        <v>0</v>
      </c>
      <c r="L111" s="310">
        <f t="shared" si="33"/>
        <v>0</v>
      </c>
      <c r="M111" s="310">
        <f t="shared" si="33"/>
        <v>0</v>
      </c>
      <c r="N111" s="310">
        <f t="shared" si="33"/>
        <v>0</v>
      </c>
      <c r="O111" s="310">
        <f t="shared" si="33"/>
        <v>334498154</v>
      </c>
    </row>
    <row r="112" spans="1:16" s="293" customFormat="1">
      <c r="A112" s="326" t="s">
        <v>98</v>
      </c>
      <c r="B112" s="317" t="s">
        <v>99</v>
      </c>
      <c r="C112" s="316">
        <f>SUM(C111)</f>
        <v>0</v>
      </c>
      <c r="D112" s="316">
        <f t="shared" si="33"/>
        <v>0</v>
      </c>
      <c r="E112" s="316">
        <f t="shared" si="33"/>
        <v>0</v>
      </c>
      <c r="F112" s="316">
        <f t="shared" si="33"/>
        <v>0</v>
      </c>
      <c r="G112" s="316">
        <f t="shared" si="33"/>
        <v>334498154</v>
      </c>
      <c r="H112" s="316">
        <f t="shared" si="33"/>
        <v>0</v>
      </c>
      <c r="I112" s="316">
        <f t="shared" si="33"/>
        <v>0</v>
      </c>
      <c r="J112" s="316">
        <f t="shared" si="33"/>
        <v>0</v>
      </c>
      <c r="K112" s="316">
        <f t="shared" si="33"/>
        <v>0</v>
      </c>
      <c r="L112" s="316">
        <f t="shared" si="33"/>
        <v>0</v>
      </c>
      <c r="M112" s="316">
        <f t="shared" si="33"/>
        <v>0</v>
      </c>
      <c r="N112" s="316">
        <f t="shared" si="33"/>
        <v>0</v>
      </c>
      <c r="O112" s="316">
        <f t="shared" si="33"/>
        <v>334498154</v>
      </c>
      <c r="P112" s="292"/>
    </row>
    <row r="113" spans="1:16" s="293" customFormat="1" ht="13.5">
      <c r="A113" s="335" t="s">
        <v>21</v>
      </c>
      <c r="B113" s="329"/>
      <c r="C113" s="327">
        <f>SUM(C106+C112)</f>
        <v>17747491</v>
      </c>
      <c r="D113" s="327">
        <f t="shared" ref="D113:O113" si="34">SUM(D106+D112)</f>
        <v>17747491</v>
      </c>
      <c r="E113" s="327">
        <f t="shared" si="34"/>
        <v>19172492</v>
      </c>
      <c r="F113" s="327">
        <f t="shared" si="34"/>
        <v>59747491</v>
      </c>
      <c r="G113" s="327">
        <f t="shared" si="34"/>
        <v>358271487</v>
      </c>
      <c r="H113" s="327">
        <f t="shared" si="34"/>
        <v>21837568</v>
      </c>
      <c r="I113" s="327">
        <f t="shared" si="34"/>
        <v>17747492</v>
      </c>
      <c r="J113" s="327">
        <f t="shared" si="34"/>
        <v>31428463</v>
      </c>
      <c r="K113" s="327">
        <f t="shared" si="34"/>
        <v>245270274</v>
      </c>
      <c r="L113" s="327">
        <f t="shared" si="34"/>
        <v>17747490</v>
      </c>
      <c r="M113" s="327">
        <f t="shared" si="34"/>
        <v>17747492</v>
      </c>
      <c r="N113" s="327">
        <f t="shared" si="34"/>
        <v>17747487</v>
      </c>
      <c r="O113" s="327">
        <f t="shared" si="34"/>
        <v>842212718</v>
      </c>
      <c r="P113" s="292"/>
    </row>
    <row r="114" spans="1:16" ht="15">
      <c r="B114" s="297"/>
      <c r="C114" s="297"/>
      <c r="D114" s="297"/>
      <c r="E114" s="297"/>
      <c r="F114" s="297"/>
      <c r="G114" s="297"/>
      <c r="H114" s="297"/>
      <c r="I114" s="297"/>
      <c r="J114" s="297"/>
      <c r="K114" s="297"/>
      <c r="L114" s="297"/>
      <c r="M114" s="297"/>
      <c r="N114" s="297"/>
      <c r="O114" s="297"/>
    </row>
    <row r="115" spans="1:16" ht="15">
      <c r="A115" s="434">
        <v>2</v>
      </c>
      <c r="B115" s="377"/>
      <c r="C115" s="377"/>
      <c r="D115" s="377"/>
      <c r="E115" s="377"/>
      <c r="F115" s="377"/>
      <c r="G115" s="377"/>
      <c r="H115" s="377"/>
      <c r="I115" s="377"/>
      <c r="J115" s="377"/>
      <c r="K115" s="377"/>
      <c r="L115" s="377"/>
      <c r="M115" s="377"/>
      <c r="N115" s="377"/>
      <c r="O115" s="377"/>
    </row>
    <row r="116" spans="1:16" ht="15">
      <c r="B116" s="297"/>
      <c r="C116" s="297"/>
      <c r="D116" s="297"/>
      <c r="E116" s="297"/>
      <c r="F116" s="297"/>
      <c r="G116" s="297"/>
      <c r="H116" s="297"/>
      <c r="I116" s="297"/>
      <c r="J116" s="297"/>
      <c r="K116" s="297"/>
      <c r="L116" s="297"/>
      <c r="M116" s="297"/>
      <c r="N116" s="297"/>
      <c r="O116" s="297"/>
    </row>
    <row r="117" spans="1:16" ht="15">
      <c r="B117" s="297"/>
      <c r="C117" s="297"/>
      <c r="D117" s="297"/>
      <c r="E117" s="297"/>
      <c r="F117" s="297"/>
      <c r="G117" s="297"/>
      <c r="H117" s="297"/>
      <c r="I117" s="297"/>
      <c r="J117" s="297"/>
      <c r="K117" s="297"/>
      <c r="L117" s="297"/>
      <c r="M117" s="297"/>
      <c r="N117" s="297"/>
      <c r="O117" s="297"/>
    </row>
    <row r="118" spans="1:16" ht="15">
      <c r="B118" s="297"/>
      <c r="C118" s="297"/>
      <c r="D118" s="297"/>
      <c r="E118" s="297"/>
      <c r="F118" s="297"/>
      <c r="G118" s="297"/>
      <c r="H118" s="297"/>
      <c r="I118" s="297"/>
      <c r="J118" s="297"/>
      <c r="K118" s="297"/>
      <c r="L118" s="297"/>
      <c r="M118" s="297"/>
      <c r="N118" s="297"/>
      <c r="O118" s="297"/>
    </row>
    <row r="119" spans="1:16" ht="15">
      <c r="B119" s="297"/>
      <c r="C119" s="297"/>
      <c r="D119" s="297"/>
      <c r="E119" s="297"/>
      <c r="F119" s="297"/>
      <c r="G119" s="297"/>
      <c r="H119" s="297"/>
      <c r="I119" s="297"/>
      <c r="J119" s="297"/>
      <c r="K119" s="297"/>
      <c r="L119" s="297"/>
      <c r="M119" s="297"/>
      <c r="N119" s="297"/>
      <c r="O119" s="297"/>
    </row>
    <row r="120" spans="1:16" ht="15">
      <c r="B120" s="297"/>
      <c r="C120" s="297"/>
      <c r="D120" s="297"/>
      <c r="E120" s="297"/>
      <c r="F120" s="297"/>
      <c r="G120" s="297"/>
      <c r="H120" s="297"/>
      <c r="I120" s="297"/>
      <c r="J120" s="297"/>
      <c r="K120" s="297"/>
      <c r="L120" s="297"/>
      <c r="M120" s="297"/>
      <c r="N120" s="297"/>
      <c r="O120" s="297"/>
    </row>
    <row r="121" spans="1:16" ht="15">
      <c r="B121" s="297"/>
      <c r="C121" s="297"/>
      <c r="D121" s="297"/>
      <c r="E121" s="297"/>
      <c r="F121" s="297"/>
      <c r="G121" s="297"/>
      <c r="H121" s="297"/>
      <c r="I121" s="297"/>
      <c r="J121" s="297"/>
      <c r="K121" s="297"/>
      <c r="L121" s="297"/>
      <c r="M121" s="297"/>
      <c r="N121" s="297"/>
      <c r="O121" s="297"/>
    </row>
    <row r="122" spans="1:16" ht="15">
      <c r="B122" s="297"/>
      <c r="C122" s="297"/>
      <c r="D122" s="297"/>
      <c r="E122" s="297"/>
      <c r="F122" s="297"/>
      <c r="G122" s="297"/>
      <c r="H122" s="297"/>
      <c r="I122" s="297"/>
      <c r="J122" s="297"/>
      <c r="K122" s="297"/>
      <c r="L122" s="297"/>
      <c r="M122" s="297"/>
      <c r="N122" s="297"/>
      <c r="O122" s="297"/>
    </row>
    <row r="123" spans="1:16" ht="15">
      <c r="B123" s="297"/>
      <c r="C123" s="297"/>
      <c r="D123" s="297"/>
      <c r="E123" s="297"/>
      <c r="F123" s="297"/>
      <c r="G123" s="297"/>
      <c r="H123" s="297"/>
      <c r="I123" s="297"/>
      <c r="J123" s="297"/>
      <c r="K123" s="297"/>
      <c r="L123" s="297"/>
      <c r="M123" s="297"/>
      <c r="N123" s="297"/>
      <c r="O123" s="297"/>
    </row>
    <row r="124" spans="1:16" ht="15">
      <c r="B124" s="297"/>
      <c r="C124" s="297"/>
      <c r="D124" s="297"/>
      <c r="E124" s="297"/>
      <c r="F124" s="297"/>
      <c r="G124" s="297"/>
      <c r="H124" s="297"/>
      <c r="I124" s="297"/>
      <c r="J124" s="297"/>
      <c r="K124" s="297"/>
      <c r="L124" s="297"/>
      <c r="M124" s="297"/>
      <c r="N124" s="297"/>
      <c r="O124" s="297"/>
    </row>
    <row r="125" spans="1:16" ht="15">
      <c r="B125" s="297"/>
      <c r="C125" s="297"/>
      <c r="D125" s="297"/>
      <c r="E125" s="297"/>
      <c r="F125" s="297"/>
      <c r="G125" s="297"/>
      <c r="H125" s="297"/>
      <c r="I125" s="297"/>
      <c r="J125" s="297"/>
      <c r="K125" s="297"/>
      <c r="L125" s="297"/>
      <c r="M125" s="297"/>
      <c r="N125" s="297"/>
      <c r="O125" s="297"/>
    </row>
    <row r="126" spans="1:16" ht="15">
      <c r="B126" s="297"/>
      <c r="C126" s="297"/>
      <c r="D126" s="297"/>
      <c r="E126" s="297"/>
      <c r="F126" s="297"/>
      <c r="G126" s="297"/>
      <c r="H126" s="297"/>
      <c r="I126" s="297"/>
      <c r="J126" s="297"/>
      <c r="K126" s="297"/>
      <c r="L126" s="297"/>
      <c r="M126" s="297"/>
      <c r="N126" s="297"/>
      <c r="O126" s="297"/>
    </row>
  </sheetData>
  <mergeCells count="4">
    <mergeCell ref="A1:O1"/>
    <mergeCell ref="A2:O2"/>
    <mergeCell ref="A3:O3"/>
    <mergeCell ref="A115:O115"/>
  </mergeCells>
  <printOptions horizontalCentered="1"/>
  <pageMargins left="0.19685039370078741" right="0.11811023622047245" top="0.74803149606299213" bottom="0.74803149606299213" header="0.31496062992125984" footer="0.31496062992125984"/>
  <pageSetup paperSize="9" scale="4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81"/>
  <sheetViews>
    <sheetView workbookViewId="0">
      <selection activeCell="A183" sqref="A183"/>
    </sheetView>
  </sheetViews>
  <sheetFormatPr defaultRowHeight="15"/>
  <cols>
    <col min="1" max="1" width="101" customWidth="1"/>
    <col min="2" max="2" width="8.85546875" customWidth="1"/>
    <col min="3" max="3" width="14.42578125" bestFit="1" customWidth="1"/>
    <col min="4" max="4" width="14.140625" bestFit="1" customWidth="1"/>
    <col min="5" max="5" width="15.28515625" bestFit="1" customWidth="1"/>
    <col min="6" max="6" width="14.5703125" bestFit="1" customWidth="1"/>
    <col min="7" max="7" width="16.140625" bestFit="1" customWidth="1"/>
    <col min="8" max="8" width="15" bestFit="1" customWidth="1"/>
    <col min="9" max="9" width="14.5703125" bestFit="1" customWidth="1"/>
    <col min="10" max="10" width="15.28515625" bestFit="1" customWidth="1"/>
    <col min="11" max="11" width="16.140625" bestFit="1" customWidth="1"/>
    <col min="12" max="12" width="14.42578125" bestFit="1" customWidth="1"/>
    <col min="13" max="13" width="14.5703125" bestFit="1" customWidth="1"/>
    <col min="14" max="14" width="14.85546875" bestFit="1" customWidth="1"/>
    <col min="15" max="15" width="19.28515625" customWidth="1"/>
    <col min="255" max="255" width="91.140625" customWidth="1"/>
    <col min="257" max="257" width="15.5703125" bestFit="1" customWidth="1"/>
    <col min="258" max="258" width="15" customWidth="1"/>
    <col min="259" max="259" width="15.42578125" customWidth="1"/>
    <col min="260" max="260" width="14.28515625" customWidth="1"/>
    <col min="261" max="261" width="16" customWidth="1"/>
    <col min="262" max="262" width="15.28515625" customWidth="1"/>
    <col min="263" max="263" width="14.5703125" customWidth="1"/>
    <col min="264" max="264" width="15.5703125" bestFit="1" customWidth="1"/>
    <col min="265" max="265" width="16.140625" bestFit="1" customWidth="1"/>
    <col min="266" max="266" width="14.85546875" customWidth="1"/>
    <col min="267" max="267" width="15.5703125" bestFit="1" customWidth="1"/>
    <col min="268" max="268" width="14.85546875" bestFit="1" customWidth="1"/>
    <col min="269" max="269" width="19.28515625" customWidth="1"/>
    <col min="270" max="270" width="21.28515625" bestFit="1" customWidth="1"/>
    <col min="271" max="271" width="14.5703125" bestFit="1" customWidth="1"/>
    <col min="511" max="511" width="91.140625" customWidth="1"/>
    <col min="513" max="513" width="15.5703125" bestFit="1" customWidth="1"/>
    <col min="514" max="514" width="15" customWidth="1"/>
    <col min="515" max="515" width="15.42578125" customWidth="1"/>
    <col min="516" max="516" width="14.28515625" customWidth="1"/>
    <col min="517" max="517" width="16" customWidth="1"/>
    <col min="518" max="518" width="15.28515625" customWidth="1"/>
    <col min="519" max="519" width="14.5703125" customWidth="1"/>
    <col min="520" max="520" width="15.5703125" bestFit="1" customWidth="1"/>
    <col min="521" max="521" width="16.140625" bestFit="1" customWidth="1"/>
    <col min="522" max="522" width="14.85546875" customWidth="1"/>
    <col min="523" max="523" width="15.5703125" bestFit="1" customWidth="1"/>
    <col min="524" max="524" width="14.85546875" bestFit="1" customWidth="1"/>
    <col min="525" max="525" width="19.28515625" customWidth="1"/>
    <col min="526" max="526" width="21.28515625" bestFit="1" customWidth="1"/>
    <col min="527" max="527" width="14.5703125" bestFit="1" customWidth="1"/>
    <col min="767" max="767" width="91.140625" customWidth="1"/>
    <col min="769" max="769" width="15.5703125" bestFit="1" customWidth="1"/>
    <col min="770" max="770" width="15" customWidth="1"/>
    <col min="771" max="771" width="15.42578125" customWidth="1"/>
    <col min="772" max="772" width="14.28515625" customWidth="1"/>
    <col min="773" max="773" width="16" customWidth="1"/>
    <col min="774" max="774" width="15.28515625" customWidth="1"/>
    <col min="775" max="775" width="14.5703125" customWidth="1"/>
    <col min="776" max="776" width="15.5703125" bestFit="1" customWidth="1"/>
    <col min="777" max="777" width="16.140625" bestFit="1" customWidth="1"/>
    <col min="778" max="778" width="14.85546875" customWidth="1"/>
    <col min="779" max="779" width="15.5703125" bestFit="1" customWidth="1"/>
    <col min="780" max="780" width="14.85546875" bestFit="1" customWidth="1"/>
    <col min="781" max="781" width="19.28515625" customWidth="1"/>
    <col min="782" max="782" width="21.28515625" bestFit="1" customWidth="1"/>
    <col min="783" max="783" width="14.5703125" bestFit="1" customWidth="1"/>
    <col min="1023" max="1023" width="91.140625" customWidth="1"/>
    <col min="1025" max="1025" width="15.5703125" bestFit="1" customWidth="1"/>
    <col min="1026" max="1026" width="15" customWidth="1"/>
    <col min="1027" max="1027" width="15.42578125" customWidth="1"/>
    <col min="1028" max="1028" width="14.28515625" customWidth="1"/>
    <col min="1029" max="1029" width="16" customWidth="1"/>
    <col min="1030" max="1030" width="15.28515625" customWidth="1"/>
    <col min="1031" max="1031" width="14.5703125" customWidth="1"/>
    <col min="1032" max="1032" width="15.5703125" bestFit="1" customWidth="1"/>
    <col min="1033" max="1033" width="16.140625" bestFit="1" customWidth="1"/>
    <col min="1034" max="1034" width="14.85546875" customWidth="1"/>
    <col min="1035" max="1035" width="15.5703125" bestFit="1" customWidth="1"/>
    <col min="1036" max="1036" width="14.85546875" bestFit="1" customWidth="1"/>
    <col min="1037" max="1037" width="19.28515625" customWidth="1"/>
    <col min="1038" max="1038" width="21.28515625" bestFit="1" customWidth="1"/>
    <col min="1039" max="1039" width="14.5703125" bestFit="1" customWidth="1"/>
    <col min="1279" max="1279" width="91.140625" customWidth="1"/>
    <col min="1281" max="1281" width="15.5703125" bestFit="1" customWidth="1"/>
    <col min="1282" max="1282" width="15" customWidth="1"/>
    <col min="1283" max="1283" width="15.42578125" customWidth="1"/>
    <col min="1284" max="1284" width="14.28515625" customWidth="1"/>
    <col min="1285" max="1285" width="16" customWidth="1"/>
    <col min="1286" max="1286" width="15.28515625" customWidth="1"/>
    <col min="1287" max="1287" width="14.5703125" customWidth="1"/>
    <col min="1288" max="1288" width="15.5703125" bestFit="1" customWidth="1"/>
    <col min="1289" max="1289" width="16.140625" bestFit="1" customWidth="1"/>
    <col min="1290" max="1290" width="14.85546875" customWidth="1"/>
    <col min="1291" max="1291" width="15.5703125" bestFit="1" customWidth="1"/>
    <col min="1292" max="1292" width="14.85546875" bestFit="1" customWidth="1"/>
    <col min="1293" max="1293" width="19.28515625" customWidth="1"/>
    <col min="1294" max="1294" width="21.28515625" bestFit="1" customWidth="1"/>
    <col min="1295" max="1295" width="14.5703125" bestFit="1" customWidth="1"/>
    <col min="1535" max="1535" width="91.140625" customWidth="1"/>
    <col min="1537" max="1537" width="15.5703125" bestFit="1" customWidth="1"/>
    <col min="1538" max="1538" width="15" customWidth="1"/>
    <col min="1539" max="1539" width="15.42578125" customWidth="1"/>
    <col min="1540" max="1540" width="14.28515625" customWidth="1"/>
    <col min="1541" max="1541" width="16" customWidth="1"/>
    <col min="1542" max="1542" width="15.28515625" customWidth="1"/>
    <col min="1543" max="1543" width="14.5703125" customWidth="1"/>
    <col min="1544" max="1544" width="15.5703125" bestFit="1" customWidth="1"/>
    <col min="1545" max="1545" width="16.140625" bestFit="1" customWidth="1"/>
    <col min="1546" max="1546" width="14.85546875" customWidth="1"/>
    <col min="1547" max="1547" width="15.5703125" bestFit="1" customWidth="1"/>
    <col min="1548" max="1548" width="14.85546875" bestFit="1" customWidth="1"/>
    <col min="1549" max="1549" width="19.28515625" customWidth="1"/>
    <col min="1550" max="1550" width="21.28515625" bestFit="1" customWidth="1"/>
    <col min="1551" max="1551" width="14.5703125" bestFit="1" customWidth="1"/>
    <col min="1791" max="1791" width="91.140625" customWidth="1"/>
    <col min="1793" max="1793" width="15.5703125" bestFit="1" customWidth="1"/>
    <col min="1794" max="1794" width="15" customWidth="1"/>
    <col min="1795" max="1795" width="15.42578125" customWidth="1"/>
    <col min="1796" max="1796" width="14.28515625" customWidth="1"/>
    <col min="1797" max="1797" width="16" customWidth="1"/>
    <col min="1798" max="1798" width="15.28515625" customWidth="1"/>
    <col min="1799" max="1799" width="14.5703125" customWidth="1"/>
    <col min="1800" max="1800" width="15.5703125" bestFit="1" customWidth="1"/>
    <col min="1801" max="1801" width="16.140625" bestFit="1" customWidth="1"/>
    <col min="1802" max="1802" width="14.85546875" customWidth="1"/>
    <col min="1803" max="1803" width="15.5703125" bestFit="1" customWidth="1"/>
    <col min="1804" max="1804" width="14.85546875" bestFit="1" customWidth="1"/>
    <col min="1805" max="1805" width="19.28515625" customWidth="1"/>
    <col min="1806" max="1806" width="21.28515625" bestFit="1" customWidth="1"/>
    <col min="1807" max="1807" width="14.5703125" bestFit="1" customWidth="1"/>
    <col min="2047" max="2047" width="91.140625" customWidth="1"/>
    <col min="2049" max="2049" width="15.5703125" bestFit="1" customWidth="1"/>
    <col min="2050" max="2050" width="15" customWidth="1"/>
    <col min="2051" max="2051" width="15.42578125" customWidth="1"/>
    <col min="2052" max="2052" width="14.28515625" customWidth="1"/>
    <col min="2053" max="2053" width="16" customWidth="1"/>
    <col min="2054" max="2054" width="15.28515625" customWidth="1"/>
    <col min="2055" max="2055" width="14.5703125" customWidth="1"/>
    <col min="2056" max="2056" width="15.5703125" bestFit="1" customWidth="1"/>
    <col min="2057" max="2057" width="16.140625" bestFit="1" customWidth="1"/>
    <col min="2058" max="2058" width="14.85546875" customWidth="1"/>
    <col min="2059" max="2059" width="15.5703125" bestFit="1" customWidth="1"/>
    <col min="2060" max="2060" width="14.85546875" bestFit="1" customWidth="1"/>
    <col min="2061" max="2061" width="19.28515625" customWidth="1"/>
    <col min="2062" max="2062" width="21.28515625" bestFit="1" customWidth="1"/>
    <col min="2063" max="2063" width="14.5703125" bestFit="1" customWidth="1"/>
    <col min="2303" max="2303" width="91.140625" customWidth="1"/>
    <col min="2305" max="2305" width="15.5703125" bestFit="1" customWidth="1"/>
    <col min="2306" max="2306" width="15" customWidth="1"/>
    <col min="2307" max="2307" width="15.42578125" customWidth="1"/>
    <col min="2308" max="2308" width="14.28515625" customWidth="1"/>
    <col min="2309" max="2309" width="16" customWidth="1"/>
    <col min="2310" max="2310" width="15.28515625" customWidth="1"/>
    <col min="2311" max="2311" width="14.5703125" customWidth="1"/>
    <col min="2312" max="2312" width="15.5703125" bestFit="1" customWidth="1"/>
    <col min="2313" max="2313" width="16.140625" bestFit="1" customWidth="1"/>
    <col min="2314" max="2314" width="14.85546875" customWidth="1"/>
    <col min="2315" max="2315" width="15.5703125" bestFit="1" customWidth="1"/>
    <col min="2316" max="2316" width="14.85546875" bestFit="1" customWidth="1"/>
    <col min="2317" max="2317" width="19.28515625" customWidth="1"/>
    <col min="2318" max="2318" width="21.28515625" bestFit="1" customWidth="1"/>
    <col min="2319" max="2319" width="14.5703125" bestFit="1" customWidth="1"/>
    <col min="2559" max="2559" width="91.140625" customWidth="1"/>
    <col min="2561" max="2561" width="15.5703125" bestFit="1" customWidth="1"/>
    <col min="2562" max="2562" width="15" customWidth="1"/>
    <col min="2563" max="2563" width="15.42578125" customWidth="1"/>
    <col min="2564" max="2564" width="14.28515625" customWidth="1"/>
    <col min="2565" max="2565" width="16" customWidth="1"/>
    <col min="2566" max="2566" width="15.28515625" customWidth="1"/>
    <col min="2567" max="2567" width="14.5703125" customWidth="1"/>
    <col min="2568" max="2568" width="15.5703125" bestFit="1" customWidth="1"/>
    <col min="2569" max="2569" width="16.140625" bestFit="1" customWidth="1"/>
    <col min="2570" max="2570" width="14.85546875" customWidth="1"/>
    <col min="2571" max="2571" width="15.5703125" bestFit="1" customWidth="1"/>
    <col min="2572" max="2572" width="14.85546875" bestFit="1" customWidth="1"/>
    <col min="2573" max="2573" width="19.28515625" customWidth="1"/>
    <col min="2574" max="2574" width="21.28515625" bestFit="1" customWidth="1"/>
    <col min="2575" max="2575" width="14.5703125" bestFit="1" customWidth="1"/>
    <col min="2815" max="2815" width="91.140625" customWidth="1"/>
    <col min="2817" max="2817" width="15.5703125" bestFit="1" customWidth="1"/>
    <col min="2818" max="2818" width="15" customWidth="1"/>
    <col min="2819" max="2819" width="15.42578125" customWidth="1"/>
    <col min="2820" max="2820" width="14.28515625" customWidth="1"/>
    <col min="2821" max="2821" width="16" customWidth="1"/>
    <col min="2822" max="2822" width="15.28515625" customWidth="1"/>
    <col min="2823" max="2823" width="14.5703125" customWidth="1"/>
    <col min="2824" max="2824" width="15.5703125" bestFit="1" customWidth="1"/>
    <col min="2825" max="2825" width="16.140625" bestFit="1" customWidth="1"/>
    <col min="2826" max="2826" width="14.85546875" customWidth="1"/>
    <col min="2827" max="2827" width="15.5703125" bestFit="1" customWidth="1"/>
    <col min="2828" max="2828" width="14.85546875" bestFit="1" customWidth="1"/>
    <col min="2829" max="2829" width="19.28515625" customWidth="1"/>
    <col min="2830" max="2830" width="21.28515625" bestFit="1" customWidth="1"/>
    <col min="2831" max="2831" width="14.5703125" bestFit="1" customWidth="1"/>
    <col min="3071" max="3071" width="91.140625" customWidth="1"/>
    <col min="3073" max="3073" width="15.5703125" bestFit="1" customWidth="1"/>
    <col min="3074" max="3074" width="15" customWidth="1"/>
    <col min="3075" max="3075" width="15.42578125" customWidth="1"/>
    <col min="3076" max="3076" width="14.28515625" customWidth="1"/>
    <col min="3077" max="3077" width="16" customWidth="1"/>
    <col min="3078" max="3078" width="15.28515625" customWidth="1"/>
    <col min="3079" max="3079" width="14.5703125" customWidth="1"/>
    <col min="3080" max="3080" width="15.5703125" bestFit="1" customWidth="1"/>
    <col min="3081" max="3081" width="16.140625" bestFit="1" customWidth="1"/>
    <col min="3082" max="3082" width="14.85546875" customWidth="1"/>
    <col min="3083" max="3083" width="15.5703125" bestFit="1" customWidth="1"/>
    <col min="3084" max="3084" width="14.85546875" bestFit="1" customWidth="1"/>
    <col min="3085" max="3085" width="19.28515625" customWidth="1"/>
    <col min="3086" max="3086" width="21.28515625" bestFit="1" customWidth="1"/>
    <col min="3087" max="3087" width="14.5703125" bestFit="1" customWidth="1"/>
    <col min="3327" max="3327" width="91.140625" customWidth="1"/>
    <col min="3329" max="3329" width="15.5703125" bestFit="1" customWidth="1"/>
    <col min="3330" max="3330" width="15" customWidth="1"/>
    <col min="3331" max="3331" width="15.42578125" customWidth="1"/>
    <col min="3332" max="3332" width="14.28515625" customWidth="1"/>
    <col min="3333" max="3333" width="16" customWidth="1"/>
    <col min="3334" max="3334" width="15.28515625" customWidth="1"/>
    <col min="3335" max="3335" width="14.5703125" customWidth="1"/>
    <col min="3336" max="3336" width="15.5703125" bestFit="1" customWidth="1"/>
    <col min="3337" max="3337" width="16.140625" bestFit="1" customWidth="1"/>
    <col min="3338" max="3338" width="14.85546875" customWidth="1"/>
    <col min="3339" max="3339" width="15.5703125" bestFit="1" customWidth="1"/>
    <col min="3340" max="3340" width="14.85546875" bestFit="1" customWidth="1"/>
    <col min="3341" max="3341" width="19.28515625" customWidth="1"/>
    <col min="3342" max="3342" width="21.28515625" bestFit="1" customWidth="1"/>
    <col min="3343" max="3343" width="14.5703125" bestFit="1" customWidth="1"/>
    <col min="3583" max="3583" width="91.140625" customWidth="1"/>
    <col min="3585" max="3585" width="15.5703125" bestFit="1" customWidth="1"/>
    <col min="3586" max="3586" width="15" customWidth="1"/>
    <col min="3587" max="3587" width="15.42578125" customWidth="1"/>
    <col min="3588" max="3588" width="14.28515625" customWidth="1"/>
    <col min="3589" max="3589" width="16" customWidth="1"/>
    <col min="3590" max="3590" width="15.28515625" customWidth="1"/>
    <col min="3591" max="3591" width="14.5703125" customWidth="1"/>
    <col min="3592" max="3592" width="15.5703125" bestFit="1" customWidth="1"/>
    <col min="3593" max="3593" width="16.140625" bestFit="1" customWidth="1"/>
    <col min="3594" max="3594" width="14.85546875" customWidth="1"/>
    <col min="3595" max="3595" width="15.5703125" bestFit="1" customWidth="1"/>
    <col min="3596" max="3596" width="14.85546875" bestFit="1" customWidth="1"/>
    <col min="3597" max="3597" width="19.28515625" customWidth="1"/>
    <col min="3598" max="3598" width="21.28515625" bestFit="1" customWidth="1"/>
    <col min="3599" max="3599" width="14.5703125" bestFit="1" customWidth="1"/>
    <col min="3839" max="3839" width="91.140625" customWidth="1"/>
    <col min="3841" max="3841" width="15.5703125" bestFit="1" customWidth="1"/>
    <col min="3842" max="3842" width="15" customWidth="1"/>
    <col min="3843" max="3843" width="15.42578125" customWidth="1"/>
    <col min="3844" max="3844" width="14.28515625" customWidth="1"/>
    <col min="3845" max="3845" width="16" customWidth="1"/>
    <col min="3846" max="3846" width="15.28515625" customWidth="1"/>
    <col min="3847" max="3847" width="14.5703125" customWidth="1"/>
    <col min="3848" max="3848" width="15.5703125" bestFit="1" customWidth="1"/>
    <col min="3849" max="3849" width="16.140625" bestFit="1" customWidth="1"/>
    <col min="3850" max="3850" width="14.85546875" customWidth="1"/>
    <col min="3851" max="3851" width="15.5703125" bestFit="1" customWidth="1"/>
    <col min="3852" max="3852" width="14.85546875" bestFit="1" customWidth="1"/>
    <col min="3853" max="3853" width="19.28515625" customWidth="1"/>
    <col min="3854" max="3854" width="21.28515625" bestFit="1" customWidth="1"/>
    <col min="3855" max="3855" width="14.5703125" bestFit="1" customWidth="1"/>
    <col min="4095" max="4095" width="91.140625" customWidth="1"/>
    <col min="4097" max="4097" width="15.5703125" bestFit="1" customWidth="1"/>
    <col min="4098" max="4098" width="15" customWidth="1"/>
    <col min="4099" max="4099" width="15.42578125" customWidth="1"/>
    <col min="4100" max="4100" width="14.28515625" customWidth="1"/>
    <col min="4101" max="4101" width="16" customWidth="1"/>
    <col min="4102" max="4102" width="15.28515625" customWidth="1"/>
    <col min="4103" max="4103" width="14.5703125" customWidth="1"/>
    <col min="4104" max="4104" width="15.5703125" bestFit="1" customWidth="1"/>
    <col min="4105" max="4105" width="16.140625" bestFit="1" customWidth="1"/>
    <col min="4106" max="4106" width="14.85546875" customWidth="1"/>
    <col min="4107" max="4107" width="15.5703125" bestFit="1" customWidth="1"/>
    <col min="4108" max="4108" width="14.85546875" bestFit="1" customWidth="1"/>
    <col min="4109" max="4109" width="19.28515625" customWidth="1"/>
    <col min="4110" max="4110" width="21.28515625" bestFit="1" customWidth="1"/>
    <col min="4111" max="4111" width="14.5703125" bestFit="1" customWidth="1"/>
    <col min="4351" max="4351" width="91.140625" customWidth="1"/>
    <col min="4353" max="4353" width="15.5703125" bestFit="1" customWidth="1"/>
    <col min="4354" max="4354" width="15" customWidth="1"/>
    <col min="4355" max="4355" width="15.42578125" customWidth="1"/>
    <col min="4356" max="4356" width="14.28515625" customWidth="1"/>
    <col min="4357" max="4357" width="16" customWidth="1"/>
    <col min="4358" max="4358" width="15.28515625" customWidth="1"/>
    <col min="4359" max="4359" width="14.5703125" customWidth="1"/>
    <col min="4360" max="4360" width="15.5703125" bestFit="1" customWidth="1"/>
    <col min="4361" max="4361" width="16.140625" bestFit="1" customWidth="1"/>
    <col min="4362" max="4362" width="14.85546875" customWidth="1"/>
    <col min="4363" max="4363" width="15.5703125" bestFit="1" customWidth="1"/>
    <col min="4364" max="4364" width="14.85546875" bestFit="1" customWidth="1"/>
    <col min="4365" max="4365" width="19.28515625" customWidth="1"/>
    <col min="4366" max="4366" width="21.28515625" bestFit="1" customWidth="1"/>
    <col min="4367" max="4367" width="14.5703125" bestFit="1" customWidth="1"/>
    <col min="4607" max="4607" width="91.140625" customWidth="1"/>
    <col min="4609" max="4609" width="15.5703125" bestFit="1" customWidth="1"/>
    <col min="4610" max="4610" width="15" customWidth="1"/>
    <col min="4611" max="4611" width="15.42578125" customWidth="1"/>
    <col min="4612" max="4612" width="14.28515625" customWidth="1"/>
    <col min="4613" max="4613" width="16" customWidth="1"/>
    <col min="4614" max="4614" width="15.28515625" customWidth="1"/>
    <col min="4615" max="4615" width="14.5703125" customWidth="1"/>
    <col min="4616" max="4616" width="15.5703125" bestFit="1" customWidth="1"/>
    <col min="4617" max="4617" width="16.140625" bestFit="1" customWidth="1"/>
    <col min="4618" max="4618" width="14.85546875" customWidth="1"/>
    <col min="4619" max="4619" width="15.5703125" bestFit="1" customWidth="1"/>
    <col min="4620" max="4620" width="14.85546875" bestFit="1" customWidth="1"/>
    <col min="4621" max="4621" width="19.28515625" customWidth="1"/>
    <col min="4622" max="4622" width="21.28515625" bestFit="1" customWidth="1"/>
    <col min="4623" max="4623" width="14.5703125" bestFit="1" customWidth="1"/>
    <col min="4863" max="4863" width="91.140625" customWidth="1"/>
    <col min="4865" max="4865" width="15.5703125" bestFit="1" customWidth="1"/>
    <col min="4866" max="4866" width="15" customWidth="1"/>
    <col min="4867" max="4867" width="15.42578125" customWidth="1"/>
    <col min="4868" max="4868" width="14.28515625" customWidth="1"/>
    <col min="4869" max="4869" width="16" customWidth="1"/>
    <col min="4870" max="4870" width="15.28515625" customWidth="1"/>
    <col min="4871" max="4871" width="14.5703125" customWidth="1"/>
    <col min="4872" max="4872" width="15.5703125" bestFit="1" customWidth="1"/>
    <col min="4873" max="4873" width="16.140625" bestFit="1" customWidth="1"/>
    <col min="4874" max="4874" width="14.85546875" customWidth="1"/>
    <col min="4875" max="4875" width="15.5703125" bestFit="1" customWidth="1"/>
    <col min="4876" max="4876" width="14.85546875" bestFit="1" customWidth="1"/>
    <col min="4877" max="4877" width="19.28515625" customWidth="1"/>
    <col min="4878" max="4878" width="21.28515625" bestFit="1" customWidth="1"/>
    <col min="4879" max="4879" width="14.5703125" bestFit="1" customWidth="1"/>
    <col min="5119" max="5119" width="91.140625" customWidth="1"/>
    <col min="5121" max="5121" width="15.5703125" bestFit="1" customWidth="1"/>
    <col min="5122" max="5122" width="15" customWidth="1"/>
    <col min="5123" max="5123" width="15.42578125" customWidth="1"/>
    <col min="5124" max="5124" width="14.28515625" customWidth="1"/>
    <col min="5125" max="5125" width="16" customWidth="1"/>
    <col min="5126" max="5126" width="15.28515625" customWidth="1"/>
    <col min="5127" max="5127" width="14.5703125" customWidth="1"/>
    <col min="5128" max="5128" width="15.5703125" bestFit="1" customWidth="1"/>
    <col min="5129" max="5129" width="16.140625" bestFit="1" customWidth="1"/>
    <col min="5130" max="5130" width="14.85546875" customWidth="1"/>
    <col min="5131" max="5131" width="15.5703125" bestFit="1" customWidth="1"/>
    <col min="5132" max="5132" width="14.85546875" bestFit="1" customWidth="1"/>
    <col min="5133" max="5133" width="19.28515625" customWidth="1"/>
    <col min="5134" max="5134" width="21.28515625" bestFit="1" customWidth="1"/>
    <col min="5135" max="5135" width="14.5703125" bestFit="1" customWidth="1"/>
    <col min="5375" max="5375" width="91.140625" customWidth="1"/>
    <col min="5377" max="5377" width="15.5703125" bestFit="1" customWidth="1"/>
    <col min="5378" max="5378" width="15" customWidth="1"/>
    <col min="5379" max="5379" width="15.42578125" customWidth="1"/>
    <col min="5380" max="5380" width="14.28515625" customWidth="1"/>
    <col min="5381" max="5381" width="16" customWidth="1"/>
    <col min="5382" max="5382" width="15.28515625" customWidth="1"/>
    <col min="5383" max="5383" width="14.5703125" customWidth="1"/>
    <col min="5384" max="5384" width="15.5703125" bestFit="1" customWidth="1"/>
    <col min="5385" max="5385" width="16.140625" bestFit="1" customWidth="1"/>
    <col min="5386" max="5386" width="14.85546875" customWidth="1"/>
    <col min="5387" max="5387" width="15.5703125" bestFit="1" customWidth="1"/>
    <col min="5388" max="5388" width="14.85546875" bestFit="1" customWidth="1"/>
    <col min="5389" max="5389" width="19.28515625" customWidth="1"/>
    <col min="5390" max="5390" width="21.28515625" bestFit="1" customWidth="1"/>
    <col min="5391" max="5391" width="14.5703125" bestFit="1" customWidth="1"/>
    <col min="5631" max="5631" width="91.140625" customWidth="1"/>
    <col min="5633" max="5633" width="15.5703125" bestFit="1" customWidth="1"/>
    <col min="5634" max="5634" width="15" customWidth="1"/>
    <col min="5635" max="5635" width="15.42578125" customWidth="1"/>
    <col min="5636" max="5636" width="14.28515625" customWidth="1"/>
    <col min="5637" max="5637" width="16" customWidth="1"/>
    <col min="5638" max="5638" width="15.28515625" customWidth="1"/>
    <col min="5639" max="5639" width="14.5703125" customWidth="1"/>
    <col min="5640" max="5640" width="15.5703125" bestFit="1" customWidth="1"/>
    <col min="5641" max="5641" width="16.140625" bestFit="1" customWidth="1"/>
    <col min="5642" max="5642" width="14.85546875" customWidth="1"/>
    <col min="5643" max="5643" width="15.5703125" bestFit="1" customWidth="1"/>
    <col min="5644" max="5644" width="14.85546875" bestFit="1" customWidth="1"/>
    <col min="5645" max="5645" width="19.28515625" customWidth="1"/>
    <col min="5646" max="5646" width="21.28515625" bestFit="1" customWidth="1"/>
    <col min="5647" max="5647" width="14.5703125" bestFit="1" customWidth="1"/>
    <col min="5887" max="5887" width="91.140625" customWidth="1"/>
    <col min="5889" max="5889" width="15.5703125" bestFit="1" customWidth="1"/>
    <col min="5890" max="5890" width="15" customWidth="1"/>
    <col min="5891" max="5891" width="15.42578125" customWidth="1"/>
    <col min="5892" max="5892" width="14.28515625" customWidth="1"/>
    <col min="5893" max="5893" width="16" customWidth="1"/>
    <col min="5894" max="5894" width="15.28515625" customWidth="1"/>
    <col min="5895" max="5895" width="14.5703125" customWidth="1"/>
    <col min="5896" max="5896" width="15.5703125" bestFit="1" customWidth="1"/>
    <col min="5897" max="5897" width="16.140625" bestFit="1" customWidth="1"/>
    <col min="5898" max="5898" width="14.85546875" customWidth="1"/>
    <col min="5899" max="5899" width="15.5703125" bestFit="1" customWidth="1"/>
    <col min="5900" max="5900" width="14.85546875" bestFit="1" customWidth="1"/>
    <col min="5901" max="5901" width="19.28515625" customWidth="1"/>
    <col min="5902" max="5902" width="21.28515625" bestFit="1" customWidth="1"/>
    <col min="5903" max="5903" width="14.5703125" bestFit="1" customWidth="1"/>
    <col min="6143" max="6143" width="91.140625" customWidth="1"/>
    <col min="6145" max="6145" width="15.5703125" bestFit="1" customWidth="1"/>
    <col min="6146" max="6146" width="15" customWidth="1"/>
    <col min="6147" max="6147" width="15.42578125" customWidth="1"/>
    <col min="6148" max="6148" width="14.28515625" customWidth="1"/>
    <col min="6149" max="6149" width="16" customWidth="1"/>
    <col min="6150" max="6150" width="15.28515625" customWidth="1"/>
    <col min="6151" max="6151" width="14.5703125" customWidth="1"/>
    <col min="6152" max="6152" width="15.5703125" bestFit="1" customWidth="1"/>
    <col min="6153" max="6153" width="16.140625" bestFit="1" customWidth="1"/>
    <col min="6154" max="6154" width="14.85546875" customWidth="1"/>
    <col min="6155" max="6155" width="15.5703125" bestFit="1" customWidth="1"/>
    <col min="6156" max="6156" width="14.85546875" bestFit="1" customWidth="1"/>
    <col min="6157" max="6157" width="19.28515625" customWidth="1"/>
    <col min="6158" max="6158" width="21.28515625" bestFit="1" customWidth="1"/>
    <col min="6159" max="6159" width="14.5703125" bestFit="1" customWidth="1"/>
    <col min="6399" max="6399" width="91.140625" customWidth="1"/>
    <col min="6401" max="6401" width="15.5703125" bestFit="1" customWidth="1"/>
    <col min="6402" max="6402" width="15" customWidth="1"/>
    <col min="6403" max="6403" width="15.42578125" customWidth="1"/>
    <col min="6404" max="6404" width="14.28515625" customWidth="1"/>
    <col min="6405" max="6405" width="16" customWidth="1"/>
    <col min="6406" max="6406" width="15.28515625" customWidth="1"/>
    <col min="6407" max="6407" width="14.5703125" customWidth="1"/>
    <col min="6408" max="6408" width="15.5703125" bestFit="1" customWidth="1"/>
    <col min="6409" max="6409" width="16.140625" bestFit="1" customWidth="1"/>
    <col min="6410" max="6410" width="14.85546875" customWidth="1"/>
    <col min="6411" max="6411" width="15.5703125" bestFit="1" customWidth="1"/>
    <col min="6412" max="6412" width="14.85546875" bestFit="1" customWidth="1"/>
    <col min="6413" max="6413" width="19.28515625" customWidth="1"/>
    <col min="6414" max="6414" width="21.28515625" bestFit="1" customWidth="1"/>
    <col min="6415" max="6415" width="14.5703125" bestFit="1" customWidth="1"/>
    <col min="6655" max="6655" width="91.140625" customWidth="1"/>
    <col min="6657" max="6657" width="15.5703125" bestFit="1" customWidth="1"/>
    <col min="6658" max="6658" width="15" customWidth="1"/>
    <col min="6659" max="6659" width="15.42578125" customWidth="1"/>
    <col min="6660" max="6660" width="14.28515625" customWidth="1"/>
    <col min="6661" max="6661" width="16" customWidth="1"/>
    <col min="6662" max="6662" width="15.28515625" customWidth="1"/>
    <col min="6663" max="6663" width="14.5703125" customWidth="1"/>
    <col min="6664" max="6664" width="15.5703125" bestFit="1" customWidth="1"/>
    <col min="6665" max="6665" width="16.140625" bestFit="1" customWidth="1"/>
    <col min="6666" max="6666" width="14.85546875" customWidth="1"/>
    <col min="6667" max="6667" width="15.5703125" bestFit="1" customWidth="1"/>
    <col min="6668" max="6668" width="14.85546875" bestFit="1" customWidth="1"/>
    <col min="6669" max="6669" width="19.28515625" customWidth="1"/>
    <col min="6670" max="6670" width="21.28515625" bestFit="1" customWidth="1"/>
    <col min="6671" max="6671" width="14.5703125" bestFit="1" customWidth="1"/>
    <col min="6911" max="6911" width="91.140625" customWidth="1"/>
    <col min="6913" max="6913" width="15.5703125" bestFit="1" customWidth="1"/>
    <col min="6914" max="6914" width="15" customWidth="1"/>
    <col min="6915" max="6915" width="15.42578125" customWidth="1"/>
    <col min="6916" max="6916" width="14.28515625" customWidth="1"/>
    <col min="6917" max="6917" width="16" customWidth="1"/>
    <col min="6918" max="6918" width="15.28515625" customWidth="1"/>
    <col min="6919" max="6919" width="14.5703125" customWidth="1"/>
    <col min="6920" max="6920" width="15.5703125" bestFit="1" customWidth="1"/>
    <col min="6921" max="6921" width="16.140625" bestFit="1" customWidth="1"/>
    <col min="6922" max="6922" width="14.85546875" customWidth="1"/>
    <col min="6923" max="6923" width="15.5703125" bestFit="1" customWidth="1"/>
    <col min="6924" max="6924" width="14.85546875" bestFit="1" customWidth="1"/>
    <col min="6925" max="6925" width="19.28515625" customWidth="1"/>
    <col min="6926" max="6926" width="21.28515625" bestFit="1" customWidth="1"/>
    <col min="6927" max="6927" width="14.5703125" bestFit="1" customWidth="1"/>
    <col min="7167" max="7167" width="91.140625" customWidth="1"/>
    <col min="7169" max="7169" width="15.5703125" bestFit="1" customWidth="1"/>
    <col min="7170" max="7170" width="15" customWidth="1"/>
    <col min="7171" max="7171" width="15.42578125" customWidth="1"/>
    <col min="7172" max="7172" width="14.28515625" customWidth="1"/>
    <col min="7173" max="7173" width="16" customWidth="1"/>
    <col min="7174" max="7174" width="15.28515625" customWidth="1"/>
    <col min="7175" max="7175" width="14.5703125" customWidth="1"/>
    <col min="7176" max="7176" width="15.5703125" bestFit="1" customWidth="1"/>
    <col min="7177" max="7177" width="16.140625" bestFit="1" customWidth="1"/>
    <col min="7178" max="7178" width="14.85546875" customWidth="1"/>
    <col min="7179" max="7179" width="15.5703125" bestFit="1" customWidth="1"/>
    <col min="7180" max="7180" width="14.85546875" bestFit="1" customWidth="1"/>
    <col min="7181" max="7181" width="19.28515625" customWidth="1"/>
    <col min="7182" max="7182" width="21.28515625" bestFit="1" customWidth="1"/>
    <col min="7183" max="7183" width="14.5703125" bestFit="1" customWidth="1"/>
    <col min="7423" max="7423" width="91.140625" customWidth="1"/>
    <col min="7425" max="7425" width="15.5703125" bestFit="1" customWidth="1"/>
    <col min="7426" max="7426" width="15" customWidth="1"/>
    <col min="7427" max="7427" width="15.42578125" customWidth="1"/>
    <col min="7428" max="7428" width="14.28515625" customWidth="1"/>
    <col min="7429" max="7429" width="16" customWidth="1"/>
    <col min="7430" max="7430" width="15.28515625" customWidth="1"/>
    <col min="7431" max="7431" width="14.5703125" customWidth="1"/>
    <col min="7432" max="7432" width="15.5703125" bestFit="1" customWidth="1"/>
    <col min="7433" max="7433" width="16.140625" bestFit="1" customWidth="1"/>
    <col min="7434" max="7434" width="14.85546875" customWidth="1"/>
    <col min="7435" max="7435" width="15.5703125" bestFit="1" customWidth="1"/>
    <col min="7436" max="7436" width="14.85546875" bestFit="1" customWidth="1"/>
    <col min="7437" max="7437" width="19.28515625" customWidth="1"/>
    <col min="7438" max="7438" width="21.28515625" bestFit="1" customWidth="1"/>
    <col min="7439" max="7439" width="14.5703125" bestFit="1" customWidth="1"/>
    <col min="7679" max="7679" width="91.140625" customWidth="1"/>
    <col min="7681" max="7681" width="15.5703125" bestFit="1" customWidth="1"/>
    <col min="7682" max="7682" width="15" customWidth="1"/>
    <col min="7683" max="7683" width="15.42578125" customWidth="1"/>
    <col min="7684" max="7684" width="14.28515625" customWidth="1"/>
    <col min="7685" max="7685" width="16" customWidth="1"/>
    <col min="7686" max="7686" width="15.28515625" customWidth="1"/>
    <col min="7687" max="7687" width="14.5703125" customWidth="1"/>
    <col min="7688" max="7688" width="15.5703125" bestFit="1" customWidth="1"/>
    <col min="7689" max="7689" width="16.140625" bestFit="1" customWidth="1"/>
    <col min="7690" max="7690" width="14.85546875" customWidth="1"/>
    <col min="7691" max="7691" width="15.5703125" bestFit="1" customWidth="1"/>
    <col min="7692" max="7692" width="14.85546875" bestFit="1" customWidth="1"/>
    <col min="7693" max="7693" width="19.28515625" customWidth="1"/>
    <col min="7694" max="7694" width="21.28515625" bestFit="1" customWidth="1"/>
    <col min="7695" max="7695" width="14.5703125" bestFit="1" customWidth="1"/>
    <col min="7935" max="7935" width="91.140625" customWidth="1"/>
    <col min="7937" max="7937" width="15.5703125" bestFit="1" customWidth="1"/>
    <col min="7938" max="7938" width="15" customWidth="1"/>
    <col min="7939" max="7939" width="15.42578125" customWidth="1"/>
    <col min="7940" max="7940" width="14.28515625" customWidth="1"/>
    <col min="7941" max="7941" width="16" customWidth="1"/>
    <col min="7942" max="7942" width="15.28515625" customWidth="1"/>
    <col min="7943" max="7943" width="14.5703125" customWidth="1"/>
    <col min="7944" max="7944" width="15.5703125" bestFit="1" customWidth="1"/>
    <col min="7945" max="7945" width="16.140625" bestFit="1" customWidth="1"/>
    <col min="7946" max="7946" width="14.85546875" customWidth="1"/>
    <col min="7947" max="7947" width="15.5703125" bestFit="1" customWidth="1"/>
    <col min="7948" max="7948" width="14.85546875" bestFit="1" customWidth="1"/>
    <col min="7949" max="7949" width="19.28515625" customWidth="1"/>
    <col min="7950" max="7950" width="21.28515625" bestFit="1" customWidth="1"/>
    <col min="7951" max="7951" width="14.5703125" bestFit="1" customWidth="1"/>
    <col min="8191" max="8191" width="91.140625" customWidth="1"/>
    <col min="8193" max="8193" width="15.5703125" bestFit="1" customWidth="1"/>
    <col min="8194" max="8194" width="15" customWidth="1"/>
    <col min="8195" max="8195" width="15.42578125" customWidth="1"/>
    <col min="8196" max="8196" width="14.28515625" customWidth="1"/>
    <col min="8197" max="8197" width="16" customWidth="1"/>
    <col min="8198" max="8198" width="15.28515625" customWidth="1"/>
    <col min="8199" max="8199" width="14.5703125" customWidth="1"/>
    <col min="8200" max="8200" width="15.5703125" bestFit="1" customWidth="1"/>
    <col min="8201" max="8201" width="16.140625" bestFit="1" customWidth="1"/>
    <col min="8202" max="8202" width="14.85546875" customWidth="1"/>
    <col min="8203" max="8203" width="15.5703125" bestFit="1" customWidth="1"/>
    <col min="8204" max="8204" width="14.85546875" bestFit="1" customWidth="1"/>
    <col min="8205" max="8205" width="19.28515625" customWidth="1"/>
    <col min="8206" max="8206" width="21.28515625" bestFit="1" customWidth="1"/>
    <col min="8207" max="8207" width="14.5703125" bestFit="1" customWidth="1"/>
    <col min="8447" max="8447" width="91.140625" customWidth="1"/>
    <col min="8449" max="8449" width="15.5703125" bestFit="1" customWidth="1"/>
    <col min="8450" max="8450" width="15" customWidth="1"/>
    <col min="8451" max="8451" width="15.42578125" customWidth="1"/>
    <col min="8452" max="8452" width="14.28515625" customWidth="1"/>
    <col min="8453" max="8453" width="16" customWidth="1"/>
    <col min="8454" max="8454" width="15.28515625" customWidth="1"/>
    <col min="8455" max="8455" width="14.5703125" customWidth="1"/>
    <col min="8456" max="8456" width="15.5703125" bestFit="1" customWidth="1"/>
    <col min="8457" max="8457" width="16.140625" bestFit="1" customWidth="1"/>
    <col min="8458" max="8458" width="14.85546875" customWidth="1"/>
    <col min="8459" max="8459" width="15.5703125" bestFit="1" customWidth="1"/>
    <col min="8460" max="8460" width="14.85546875" bestFit="1" customWidth="1"/>
    <col min="8461" max="8461" width="19.28515625" customWidth="1"/>
    <col min="8462" max="8462" width="21.28515625" bestFit="1" customWidth="1"/>
    <col min="8463" max="8463" width="14.5703125" bestFit="1" customWidth="1"/>
    <col min="8703" max="8703" width="91.140625" customWidth="1"/>
    <col min="8705" max="8705" width="15.5703125" bestFit="1" customWidth="1"/>
    <col min="8706" max="8706" width="15" customWidth="1"/>
    <col min="8707" max="8707" width="15.42578125" customWidth="1"/>
    <col min="8708" max="8708" width="14.28515625" customWidth="1"/>
    <col min="8709" max="8709" width="16" customWidth="1"/>
    <col min="8710" max="8710" width="15.28515625" customWidth="1"/>
    <col min="8711" max="8711" width="14.5703125" customWidth="1"/>
    <col min="8712" max="8712" width="15.5703125" bestFit="1" customWidth="1"/>
    <col min="8713" max="8713" width="16.140625" bestFit="1" customWidth="1"/>
    <col min="8714" max="8714" width="14.85546875" customWidth="1"/>
    <col min="8715" max="8715" width="15.5703125" bestFit="1" customWidth="1"/>
    <col min="8716" max="8716" width="14.85546875" bestFit="1" customWidth="1"/>
    <col min="8717" max="8717" width="19.28515625" customWidth="1"/>
    <col min="8718" max="8718" width="21.28515625" bestFit="1" customWidth="1"/>
    <col min="8719" max="8719" width="14.5703125" bestFit="1" customWidth="1"/>
    <col min="8959" max="8959" width="91.140625" customWidth="1"/>
    <col min="8961" max="8961" width="15.5703125" bestFit="1" customWidth="1"/>
    <col min="8962" max="8962" width="15" customWidth="1"/>
    <col min="8963" max="8963" width="15.42578125" customWidth="1"/>
    <col min="8964" max="8964" width="14.28515625" customWidth="1"/>
    <col min="8965" max="8965" width="16" customWidth="1"/>
    <col min="8966" max="8966" width="15.28515625" customWidth="1"/>
    <col min="8967" max="8967" width="14.5703125" customWidth="1"/>
    <col min="8968" max="8968" width="15.5703125" bestFit="1" customWidth="1"/>
    <col min="8969" max="8969" width="16.140625" bestFit="1" customWidth="1"/>
    <col min="8970" max="8970" width="14.85546875" customWidth="1"/>
    <col min="8971" max="8971" width="15.5703125" bestFit="1" customWidth="1"/>
    <col min="8972" max="8972" width="14.85546875" bestFit="1" customWidth="1"/>
    <col min="8973" max="8973" width="19.28515625" customWidth="1"/>
    <col min="8974" max="8974" width="21.28515625" bestFit="1" customWidth="1"/>
    <col min="8975" max="8975" width="14.5703125" bestFit="1" customWidth="1"/>
    <col min="9215" max="9215" width="91.140625" customWidth="1"/>
    <col min="9217" max="9217" width="15.5703125" bestFit="1" customWidth="1"/>
    <col min="9218" max="9218" width="15" customWidth="1"/>
    <col min="9219" max="9219" width="15.42578125" customWidth="1"/>
    <col min="9220" max="9220" width="14.28515625" customWidth="1"/>
    <col min="9221" max="9221" width="16" customWidth="1"/>
    <col min="9222" max="9222" width="15.28515625" customWidth="1"/>
    <col min="9223" max="9223" width="14.5703125" customWidth="1"/>
    <col min="9224" max="9224" width="15.5703125" bestFit="1" customWidth="1"/>
    <col min="9225" max="9225" width="16.140625" bestFit="1" customWidth="1"/>
    <col min="9226" max="9226" width="14.85546875" customWidth="1"/>
    <col min="9227" max="9227" width="15.5703125" bestFit="1" customWidth="1"/>
    <col min="9228" max="9228" width="14.85546875" bestFit="1" customWidth="1"/>
    <col min="9229" max="9229" width="19.28515625" customWidth="1"/>
    <col min="9230" max="9230" width="21.28515625" bestFit="1" customWidth="1"/>
    <col min="9231" max="9231" width="14.5703125" bestFit="1" customWidth="1"/>
    <col min="9471" max="9471" width="91.140625" customWidth="1"/>
    <col min="9473" max="9473" width="15.5703125" bestFit="1" customWidth="1"/>
    <col min="9474" max="9474" width="15" customWidth="1"/>
    <col min="9475" max="9475" width="15.42578125" customWidth="1"/>
    <col min="9476" max="9476" width="14.28515625" customWidth="1"/>
    <col min="9477" max="9477" width="16" customWidth="1"/>
    <col min="9478" max="9478" width="15.28515625" customWidth="1"/>
    <col min="9479" max="9479" width="14.5703125" customWidth="1"/>
    <col min="9480" max="9480" width="15.5703125" bestFit="1" customWidth="1"/>
    <col min="9481" max="9481" width="16.140625" bestFit="1" customWidth="1"/>
    <col min="9482" max="9482" width="14.85546875" customWidth="1"/>
    <col min="9483" max="9483" width="15.5703125" bestFit="1" customWidth="1"/>
    <col min="9484" max="9484" width="14.85546875" bestFit="1" customWidth="1"/>
    <col min="9485" max="9485" width="19.28515625" customWidth="1"/>
    <col min="9486" max="9486" width="21.28515625" bestFit="1" customWidth="1"/>
    <col min="9487" max="9487" width="14.5703125" bestFit="1" customWidth="1"/>
    <col min="9727" max="9727" width="91.140625" customWidth="1"/>
    <col min="9729" max="9729" width="15.5703125" bestFit="1" customWidth="1"/>
    <col min="9730" max="9730" width="15" customWidth="1"/>
    <col min="9731" max="9731" width="15.42578125" customWidth="1"/>
    <col min="9732" max="9732" width="14.28515625" customWidth="1"/>
    <col min="9733" max="9733" width="16" customWidth="1"/>
    <col min="9734" max="9734" width="15.28515625" customWidth="1"/>
    <col min="9735" max="9735" width="14.5703125" customWidth="1"/>
    <col min="9736" max="9736" width="15.5703125" bestFit="1" customWidth="1"/>
    <col min="9737" max="9737" width="16.140625" bestFit="1" customWidth="1"/>
    <col min="9738" max="9738" width="14.85546875" customWidth="1"/>
    <col min="9739" max="9739" width="15.5703125" bestFit="1" customWidth="1"/>
    <col min="9740" max="9740" width="14.85546875" bestFit="1" customWidth="1"/>
    <col min="9741" max="9741" width="19.28515625" customWidth="1"/>
    <col min="9742" max="9742" width="21.28515625" bestFit="1" customWidth="1"/>
    <col min="9743" max="9743" width="14.5703125" bestFit="1" customWidth="1"/>
    <col min="9983" max="9983" width="91.140625" customWidth="1"/>
    <col min="9985" max="9985" width="15.5703125" bestFit="1" customWidth="1"/>
    <col min="9986" max="9986" width="15" customWidth="1"/>
    <col min="9987" max="9987" width="15.42578125" customWidth="1"/>
    <col min="9988" max="9988" width="14.28515625" customWidth="1"/>
    <col min="9989" max="9989" width="16" customWidth="1"/>
    <col min="9990" max="9990" width="15.28515625" customWidth="1"/>
    <col min="9991" max="9991" width="14.5703125" customWidth="1"/>
    <col min="9992" max="9992" width="15.5703125" bestFit="1" customWidth="1"/>
    <col min="9993" max="9993" width="16.140625" bestFit="1" customWidth="1"/>
    <col min="9994" max="9994" width="14.85546875" customWidth="1"/>
    <col min="9995" max="9995" width="15.5703125" bestFit="1" customWidth="1"/>
    <col min="9996" max="9996" width="14.85546875" bestFit="1" customWidth="1"/>
    <col min="9997" max="9997" width="19.28515625" customWidth="1"/>
    <col min="9998" max="9998" width="21.28515625" bestFit="1" customWidth="1"/>
    <col min="9999" max="9999" width="14.5703125" bestFit="1" customWidth="1"/>
    <col min="10239" max="10239" width="91.140625" customWidth="1"/>
    <col min="10241" max="10241" width="15.5703125" bestFit="1" customWidth="1"/>
    <col min="10242" max="10242" width="15" customWidth="1"/>
    <col min="10243" max="10243" width="15.42578125" customWidth="1"/>
    <col min="10244" max="10244" width="14.28515625" customWidth="1"/>
    <col min="10245" max="10245" width="16" customWidth="1"/>
    <col min="10246" max="10246" width="15.28515625" customWidth="1"/>
    <col min="10247" max="10247" width="14.5703125" customWidth="1"/>
    <col min="10248" max="10248" width="15.5703125" bestFit="1" customWidth="1"/>
    <col min="10249" max="10249" width="16.140625" bestFit="1" customWidth="1"/>
    <col min="10250" max="10250" width="14.85546875" customWidth="1"/>
    <col min="10251" max="10251" width="15.5703125" bestFit="1" customWidth="1"/>
    <col min="10252" max="10252" width="14.85546875" bestFit="1" customWidth="1"/>
    <col min="10253" max="10253" width="19.28515625" customWidth="1"/>
    <col min="10254" max="10254" width="21.28515625" bestFit="1" customWidth="1"/>
    <col min="10255" max="10255" width="14.5703125" bestFit="1" customWidth="1"/>
    <col min="10495" max="10495" width="91.140625" customWidth="1"/>
    <col min="10497" max="10497" width="15.5703125" bestFit="1" customWidth="1"/>
    <col min="10498" max="10498" width="15" customWidth="1"/>
    <col min="10499" max="10499" width="15.42578125" customWidth="1"/>
    <col min="10500" max="10500" width="14.28515625" customWidth="1"/>
    <col min="10501" max="10501" width="16" customWidth="1"/>
    <col min="10502" max="10502" width="15.28515625" customWidth="1"/>
    <col min="10503" max="10503" width="14.5703125" customWidth="1"/>
    <col min="10504" max="10504" width="15.5703125" bestFit="1" customWidth="1"/>
    <col min="10505" max="10505" width="16.140625" bestFit="1" customWidth="1"/>
    <col min="10506" max="10506" width="14.85546875" customWidth="1"/>
    <col min="10507" max="10507" width="15.5703125" bestFit="1" customWidth="1"/>
    <col min="10508" max="10508" width="14.85546875" bestFit="1" customWidth="1"/>
    <col min="10509" max="10509" width="19.28515625" customWidth="1"/>
    <col min="10510" max="10510" width="21.28515625" bestFit="1" customWidth="1"/>
    <col min="10511" max="10511" width="14.5703125" bestFit="1" customWidth="1"/>
    <col min="10751" max="10751" width="91.140625" customWidth="1"/>
    <col min="10753" max="10753" width="15.5703125" bestFit="1" customWidth="1"/>
    <col min="10754" max="10754" width="15" customWidth="1"/>
    <col min="10755" max="10755" width="15.42578125" customWidth="1"/>
    <col min="10756" max="10756" width="14.28515625" customWidth="1"/>
    <col min="10757" max="10757" width="16" customWidth="1"/>
    <col min="10758" max="10758" width="15.28515625" customWidth="1"/>
    <col min="10759" max="10759" width="14.5703125" customWidth="1"/>
    <col min="10760" max="10760" width="15.5703125" bestFit="1" customWidth="1"/>
    <col min="10761" max="10761" width="16.140625" bestFit="1" customWidth="1"/>
    <col min="10762" max="10762" width="14.85546875" customWidth="1"/>
    <col min="10763" max="10763" width="15.5703125" bestFit="1" customWidth="1"/>
    <col min="10764" max="10764" width="14.85546875" bestFit="1" customWidth="1"/>
    <col min="10765" max="10765" width="19.28515625" customWidth="1"/>
    <col min="10766" max="10766" width="21.28515625" bestFit="1" customWidth="1"/>
    <col min="10767" max="10767" width="14.5703125" bestFit="1" customWidth="1"/>
    <col min="11007" max="11007" width="91.140625" customWidth="1"/>
    <col min="11009" max="11009" width="15.5703125" bestFit="1" customWidth="1"/>
    <col min="11010" max="11010" width="15" customWidth="1"/>
    <col min="11011" max="11011" width="15.42578125" customWidth="1"/>
    <col min="11012" max="11012" width="14.28515625" customWidth="1"/>
    <col min="11013" max="11013" width="16" customWidth="1"/>
    <col min="11014" max="11014" width="15.28515625" customWidth="1"/>
    <col min="11015" max="11015" width="14.5703125" customWidth="1"/>
    <col min="11016" max="11016" width="15.5703125" bestFit="1" customWidth="1"/>
    <col min="11017" max="11017" width="16.140625" bestFit="1" customWidth="1"/>
    <col min="11018" max="11018" width="14.85546875" customWidth="1"/>
    <col min="11019" max="11019" width="15.5703125" bestFit="1" customWidth="1"/>
    <col min="11020" max="11020" width="14.85546875" bestFit="1" customWidth="1"/>
    <col min="11021" max="11021" width="19.28515625" customWidth="1"/>
    <col min="11022" max="11022" width="21.28515625" bestFit="1" customWidth="1"/>
    <col min="11023" max="11023" width="14.5703125" bestFit="1" customWidth="1"/>
    <col min="11263" max="11263" width="91.140625" customWidth="1"/>
    <col min="11265" max="11265" width="15.5703125" bestFit="1" customWidth="1"/>
    <col min="11266" max="11266" width="15" customWidth="1"/>
    <col min="11267" max="11267" width="15.42578125" customWidth="1"/>
    <col min="11268" max="11268" width="14.28515625" customWidth="1"/>
    <col min="11269" max="11269" width="16" customWidth="1"/>
    <col min="11270" max="11270" width="15.28515625" customWidth="1"/>
    <col min="11271" max="11271" width="14.5703125" customWidth="1"/>
    <col min="11272" max="11272" width="15.5703125" bestFit="1" customWidth="1"/>
    <col min="11273" max="11273" width="16.140625" bestFit="1" customWidth="1"/>
    <col min="11274" max="11274" width="14.85546875" customWidth="1"/>
    <col min="11275" max="11275" width="15.5703125" bestFit="1" customWidth="1"/>
    <col min="11276" max="11276" width="14.85546875" bestFit="1" customWidth="1"/>
    <col min="11277" max="11277" width="19.28515625" customWidth="1"/>
    <col min="11278" max="11278" width="21.28515625" bestFit="1" customWidth="1"/>
    <col min="11279" max="11279" width="14.5703125" bestFit="1" customWidth="1"/>
    <col min="11519" max="11519" width="91.140625" customWidth="1"/>
    <col min="11521" max="11521" width="15.5703125" bestFit="1" customWidth="1"/>
    <col min="11522" max="11522" width="15" customWidth="1"/>
    <col min="11523" max="11523" width="15.42578125" customWidth="1"/>
    <col min="11524" max="11524" width="14.28515625" customWidth="1"/>
    <col min="11525" max="11525" width="16" customWidth="1"/>
    <col min="11526" max="11526" width="15.28515625" customWidth="1"/>
    <col min="11527" max="11527" width="14.5703125" customWidth="1"/>
    <col min="11528" max="11528" width="15.5703125" bestFit="1" customWidth="1"/>
    <col min="11529" max="11529" width="16.140625" bestFit="1" customWidth="1"/>
    <col min="11530" max="11530" width="14.85546875" customWidth="1"/>
    <col min="11531" max="11531" width="15.5703125" bestFit="1" customWidth="1"/>
    <col min="11532" max="11532" width="14.85546875" bestFit="1" customWidth="1"/>
    <col min="11533" max="11533" width="19.28515625" customWidth="1"/>
    <col min="11534" max="11534" width="21.28515625" bestFit="1" customWidth="1"/>
    <col min="11535" max="11535" width="14.5703125" bestFit="1" customWidth="1"/>
    <col min="11775" max="11775" width="91.140625" customWidth="1"/>
    <col min="11777" max="11777" width="15.5703125" bestFit="1" customWidth="1"/>
    <col min="11778" max="11778" width="15" customWidth="1"/>
    <col min="11779" max="11779" width="15.42578125" customWidth="1"/>
    <col min="11780" max="11780" width="14.28515625" customWidth="1"/>
    <col min="11781" max="11781" width="16" customWidth="1"/>
    <col min="11782" max="11782" width="15.28515625" customWidth="1"/>
    <col min="11783" max="11783" width="14.5703125" customWidth="1"/>
    <col min="11784" max="11784" width="15.5703125" bestFit="1" customWidth="1"/>
    <col min="11785" max="11785" width="16.140625" bestFit="1" customWidth="1"/>
    <col min="11786" max="11786" width="14.85546875" customWidth="1"/>
    <col min="11787" max="11787" width="15.5703125" bestFit="1" customWidth="1"/>
    <col min="11788" max="11788" width="14.85546875" bestFit="1" customWidth="1"/>
    <col min="11789" max="11789" width="19.28515625" customWidth="1"/>
    <col min="11790" max="11790" width="21.28515625" bestFit="1" customWidth="1"/>
    <col min="11791" max="11791" width="14.5703125" bestFit="1" customWidth="1"/>
    <col min="12031" max="12031" width="91.140625" customWidth="1"/>
    <col min="12033" max="12033" width="15.5703125" bestFit="1" customWidth="1"/>
    <col min="12034" max="12034" width="15" customWidth="1"/>
    <col min="12035" max="12035" width="15.42578125" customWidth="1"/>
    <col min="12036" max="12036" width="14.28515625" customWidth="1"/>
    <col min="12037" max="12037" width="16" customWidth="1"/>
    <col min="12038" max="12038" width="15.28515625" customWidth="1"/>
    <col min="12039" max="12039" width="14.5703125" customWidth="1"/>
    <col min="12040" max="12040" width="15.5703125" bestFit="1" customWidth="1"/>
    <col min="12041" max="12041" width="16.140625" bestFit="1" customWidth="1"/>
    <col min="12042" max="12042" width="14.85546875" customWidth="1"/>
    <col min="12043" max="12043" width="15.5703125" bestFit="1" customWidth="1"/>
    <col min="12044" max="12044" width="14.85546875" bestFit="1" customWidth="1"/>
    <col min="12045" max="12045" width="19.28515625" customWidth="1"/>
    <col min="12046" max="12046" width="21.28515625" bestFit="1" customWidth="1"/>
    <col min="12047" max="12047" width="14.5703125" bestFit="1" customWidth="1"/>
    <col min="12287" max="12287" width="91.140625" customWidth="1"/>
    <col min="12289" max="12289" width="15.5703125" bestFit="1" customWidth="1"/>
    <col min="12290" max="12290" width="15" customWidth="1"/>
    <col min="12291" max="12291" width="15.42578125" customWidth="1"/>
    <col min="12292" max="12292" width="14.28515625" customWidth="1"/>
    <col min="12293" max="12293" width="16" customWidth="1"/>
    <col min="12294" max="12294" width="15.28515625" customWidth="1"/>
    <col min="12295" max="12295" width="14.5703125" customWidth="1"/>
    <col min="12296" max="12296" width="15.5703125" bestFit="1" customWidth="1"/>
    <col min="12297" max="12297" width="16.140625" bestFit="1" customWidth="1"/>
    <col min="12298" max="12298" width="14.85546875" customWidth="1"/>
    <col min="12299" max="12299" width="15.5703125" bestFit="1" customWidth="1"/>
    <col min="12300" max="12300" width="14.85546875" bestFit="1" customWidth="1"/>
    <col min="12301" max="12301" width="19.28515625" customWidth="1"/>
    <col min="12302" max="12302" width="21.28515625" bestFit="1" customWidth="1"/>
    <col min="12303" max="12303" width="14.5703125" bestFit="1" customWidth="1"/>
    <col min="12543" max="12543" width="91.140625" customWidth="1"/>
    <col min="12545" max="12545" width="15.5703125" bestFit="1" customWidth="1"/>
    <col min="12546" max="12546" width="15" customWidth="1"/>
    <col min="12547" max="12547" width="15.42578125" customWidth="1"/>
    <col min="12548" max="12548" width="14.28515625" customWidth="1"/>
    <col min="12549" max="12549" width="16" customWidth="1"/>
    <col min="12550" max="12550" width="15.28515625" customWidth="1"/>
    <col min="12551" max="12551" width="14.5703125" customWidth="1"/>
    <col min="12552" max="12552" width="15.5703125" bestFit="1" customWidth="1"/>
    <col min="12553" max="12553" width="16.140625" bestFit="1" customWidth="1"/>
    <col min="12554" max="12554" width="14.85546875" customWidth="1"/>
    <col min="12555" max="12555" width="15.5703125" bestFit="1" customWidth="1"/>
    <col min="12556" max="12556" width="14.85546875" bestFit="1" customWidth="1"/>
    <col min="12557" max="12557" width="19.28515625" customWidth="1"/>
    <col min="12558" max="12558" width="21.28515625" bestFit="1" customWidth="1"/>
    <col min="12559" max="12559" width="14.5703125" bestFit="1" customWidth="1"/>
    <col min="12799" max="12799" width="91.140625" customWidth="1"/>
    <col min="12801" max="12801" width="15.5703125" bestFit="1" customWidth="1"/>
    <col min="12802" max="12802" width="15" customWidth="1"/>
    <col min="12803" max="12803" width="15.42578125" customWidth="1"/>
    <col min="12804" max="12804" width="14.28515625" customWidth="1"/>
    <col min="12805" max="12805" width="16" customWidth="1"/>
    <col min="12806" max="12806" width="15.28515625" customWidth="1"/>
    <col min="12807" max="12807" width="14.5703125" customWidth="1"/>
    <col min="12808" max="12808" width="15.5703125" bestFit="1" customWidth="1"/>
    <col min="12809" max="12809" width="16.140625" bestFit="1" customWidth="1"/>
    <col min="12810" max="12810" width="14.85546875" customWidth="1"/>
    <col min="12811" max="12811" width="15.5703125" bestFit="1" customWidth="1"/>
    <col min="12812" max="12812" width="14.85546875" bestFit="1" customWidth="1"/>
    <col min="12813" max="12813" width="19.28515625" customWidth="1"/>
    <col min="12814" max="12814" width="21.28515625" bestFit="1" customWidth="1"/>
    <col min="12815" max="12815" width="14.5703125" bestFit="1" customWidth="1"/>
    <col min="13055" max="13055" width="91.140625" customWidth="1"/>
    <col min="13057" max="13057" width="15.5703125" bestFit="1" customWidth="1"/>
    <col min="13058" max="13058" width="15" customWidth="1"/>
    <col min="13059" max="13059" width="15.42578125" customWidth="1"/>
    <col min="13060" max="13060" width="14.28515625" customWidth="1"/>
    <col min="13061" max="13061" width="16" customWidth="1"/>
    <col min="13062" max="13062" width="15.28515625" customWidth="1"/>
    <col min="13063" max="13063" width="14.5703125" customWidth="1"/>
    <col min="13064" max="13064" width="15.5703125" bestFit="1" customWidth="1"/>
    <col min="13065" max="13065" width="16.140625" bestFit="1" customWidth="1"/>
    <col min="13066" max="13066" width="14.85546875" customWidth="1"/>
    <col min="13067" max="13067" width="15.5703125" bestFit="1" customWidth="1"/>
    <col min="13068" max="13068" width="14.85546875" bestFit="1" customWidth="1"/>
    <col min="13069" max="13069" width="19.28515625" customWidth="1"/>
    <col min="13070" max="13070" width="21.28515625" bestFit="1" customWidth="1"/>
    <col min="13071" max="13071" width="14.5703125" bestFit="1" customWidth="1"/>
    <col min="13311" max="13311" width="91.140625" customWidth="1"/>
    <col min="13313" max="13313" width="15.5703125" bestFit="1" customWidth="1"/>
    <col min="13314" max="13314" width="15" customWidth="1"/>
    <col min="13315" max="13315" width="15.42578125" customWidth="1"/>
    <col min="13316" max="13316" width="14.28515625" customWidth="1"/>
    <col min="13317" max="13317" width="16" customWidth="1"/>
    <col min="13318" max="13318" width="15.28515625" customWidth="1"/>
    <col min="13319" max="13319" width="14.5703125" customWidth="1"/>
    <col min="13320" max="13320" width="15.5703125" bestFit="1" customWidth="1"/>
    <col min="13321" max="13321" width="16.140625" bestFit="1" customWidth="1"/>
    <col min="13322" max="13322" width="14.85546875" customWidth="1"/>
    <col min="13323" max="13323" width="15.5703125" bestFit="1" customWidth="1"/>
    <col min="13324" max="13324" width="14.85546875" bestFit="1" customWidth="1"/>
    <col min="13325" max="13325" width="19.28515625" customWidth="1"/>
    <col min="13326" max="13326" width="21.28515625" bestFit="1" customWidth="1"/>
    <col min="13327" max="13327" width="14.5703125" bestFit="1" customWidth="1"/>
    <col min="13567" max="13567" width="91.140625" customWidth="1"/>
    <col min="13569" max="13569" width="15.5703125" bestFit="1" customWidth="1"/>
    <col min="13570" max="13570" width="15" customWidth="1"/>
    <col min="13571" max="13571" width="15.42578125" customWidth="1"/>
    <col min="13572" max="13572" width="14.28515625" customWidth="1"/>
    <col min="13573" max="13573" width="16" customWidth="1"/>
    <col min="13574" max="13574" width="15.28515625" customWidth="1"/>
    <col min="13575" max="13575" width="14.5703125" customWidth="1"/>
    <col min="13576" max="13576" width="15.5703125" bestFit="1" customWidth="1"/>
    <col min="13577" max="13577" width="16.140625" bestFit="1" customWidth="1"/>
    <col min="13578" max="13578" width="14.85546875" customWidth="1"/>
    <col min="13579" max="13579" width="15.5703125" bestFit="1" customWidth="1"/>
    <col min="13580" max="13580" width="14.85546875" bestFit="1" customWidth="1"/>
    <col min="13581" max="13581" width="19.28515625" customWidth="1"/>
    <col min="13582" max="13582" width="21.28515625" bestFit="1" customWidth="1"/>
    <col min="13583" max="13583" width="14.5703125" bestFit="1" customWidth="1"/>
    <col min="13823" max="13823" width="91.140625" customWidth="1"/>
    <col min="13825" max="13825" width="15.5703125" bestFit="1" customWidth="1"/>
    <col min="13826" max="13826" width="15" customWidth="1"/>
    <col min="13827" max="13827" width="15.42578125" customWidth="1"/>
    <col min="13828" max="13828" width="14.28515625" customWidth="1"/>
    <col min="13829" max="13829" width="16" customWidth="1"/>
    <col min="13830" max="13830" width="15.28515625" customWidth="1"/>
    <col min="13831" max="13831" width="14.5703125" customWidth="1"/>
    <col min="13832" max="13832" width="15.5703125" bestFit="1" customWidth="1"/>
    <col min="13833" max="13833" width="16.140625" bestFit="1" customWidth="1"/>
    <col min="13834" max="13834" width="14.85546875" customWidth="1"/>
    <col min="13835" max="13835" width="15.5703125" bestFit="1" customWidth="1"/>
    <col min="13836" max="13836" width="14.85546875" bestFit="1" customWidth="1"/>
    <col min="13837" max="13837" width="19.28515625" customWidth="1"/>
    <col min="13838" max="13838" width="21.28515625" bestFit="1" customWidth="1"/>
    <col min="13839" max="13839" width="14.5703125" bestFit="1" customWidth="1"/>
    <col min="14079" max="14079" width="91.140625" customWidth="1"/>
    <col min="14081" max="14081" width="15.5703125" bestFit="1" customWidth="1"/>
    <col min="14082" max="14082" width="15" customWidth="1"/>
    <col min="14083" max="14083" width="15.42578125" customWidth="1"/>
    <col min="14084" max="14084" width="14.28515625" customWidth="1"/>
    <col min="14085" max="14085" width="16" customWidth="1"/>
    <col min="14086" max="14086" width="15.28515625" customWidth="1"/>
    <col min="14087" max="14087" width="14.5703125" customWidth="1"/>
    <col min="14088" max="14088" width="15.5703125" bestFit="1" customWidth="1"/>
    <col min="14089" max="14089" width="16.140625" bestFit="1" customWidth="1"/>
    <col min="14090" max="14090" width="14.85546875" customWidth="1"/>
    <col min="14091" max="14091" width="15.5703125" bestFit="1" customWidth="1"/>
    <col min="14092" max="14092" width="14.85546875" bestFit="1" customWidth="1"/>
    <col min="14093" max="14093" width="19.28515625" customWidth="1"/>
    <col min="14094" max="14094" width="21.28515625" bestFit="1" customWidth="1"/>
    <col min="14095" max="14095" width="14.5703125" bestFit="1" customWidth="1"/>
    <col min="14335" max="14335" width="91.140625" customWidth="1"/>
    <col min="14337" max="14337" width="15.5703125" bestFit="1" customWidth="1"/>
    <col min="14338" max="14338" width="15" customWidth="1"/>
    <col min="14339" max="14339" width="15.42578125" customWidth="1"/>
    <col min="14340" max="14340" width="14.28515625" customWidth="1"/>
    <col min="14341" max="14341" width="16" customWidth="1"/>
    <col min="14342" max="14342" width="15.28515625" customWidth="1"/>
    <col min="14343" max="14343" width="14.5703125" customWidth="1"/>
    <col min="14344" max="14344" width="15.5703125" bestFit="1" customWidth="1"/>
    <col min="14345" max="14345" width="16.140625" bestFit="1" customWidth="1"/>
    <col min="14346" max="14346" width="14.85546875" customWidth="1"/>
    <col min="14347" max="14347" width="15.5703125" bestFit="1" customWidth="1"/>
    <col min="14348" max="14348" width="14.85546875" bestFit="1" customWidth="1"/>
    <col min="14349" max="14349" width="19.28515625" customWidth="1"/>
    <col min="14350" max="14350" width="21.28515625" bestFit="1" customWidth="1"/>
    <col min="14351" max="14351" width="14.5703125" bestFit="1" customWidth="1"/>
    <col min="14591" max="14591" width="91.140625" customWidth="1"/>
    <col min="14593" max="14593" width="15.5703125" bestFit="1" customWidth="1"/>
    <col min="14594" max="14594" width="15" customWidth="1"/>
    <col min="14595" max="14595" width="15.42578125" customWidth="1"/>
    <col min="14596" max="14596" width="14.28515625" customWidth="1"/>
    <col min="14597" max="14597" width="16" customWidth="1"/>
    <col min="14598" max="14598" width="15.28515625" customWidth="1"/>
    <col min="14599" max="14599" width="14.5703125" customWidth="1"/>
    <col min="14600" max="14600" width="15.5703125" bestFit="1" customWidth="1"/>
    <col min="14601" max="14601" width="16.140625" bestFit="1" customWidth="1"/>
    <col min="14602" max="14602" width="14.85546875" customWidth="1"/>
    <col min="14603" max="14603" width="15.5703125" bestFit="1" customWidth="1"/>
    <col min="14604" max="14604" width="14.85546875" bestFit="1" customWidth="1"/>
    <col min="14605" max="14605" width="19.28515625" customWidth="1"/>
    <col min="14606" max="14606" width="21.28515625" bestFit="1" customWidth="1"/>
    <col min="14607" max="14607" width="14.5703125" bestFit="1" customWidth="1"/>
    <col min="14847" max="14847" width="91.140625" customWidth="1"/>
    <col min="14849" max="14849" width="15.5703125" bestFit="1" customWidth="1"/>
    <col min="14850" max="14850" width="15" customWidth="1"/>
    <col min="14851" max="14851" width="15.42578125" customWidth="1"/>
    <col min="14852" max="14852" width="14.28515625" customWidth="1"/>
    <col min="14853" max="14853" width="16" customWidth="1"/>
    <col min="14854" max="14854" width="15.28515625" customWidth="1"/>
    <col min="14855" max="14855" width="14.5703125" customWidth="1"/>
    <col min="14856" max="14856" width="15.5703125" bestFit="1" customWidth="1"/>
    <col min="14857" max="14857" width="16.140625" bestFit="1" customWidth="1"/>
    <col min="14858" max="14858" width="14.85546875" customWidth="1"/>
    <col min="14859" max="14859" width="15.5703125" bestFit="1" customWidth="1"/>
    <col min="14860" max="14860" width="14.85546875" bestFit="1" customWidth="1"/>
    <col min="14861" max="14861" width="19.28515625" customWidth="1"/>
    <col min="14862" max="14862" width="21.28515625" bestFit="1" customWidth="1"/>
    <col min="14863" max="14863" width="14.5703125" bestFit="1" customWidth="1"/>
    <col min="15103" max="15103" width="91.140625" customWidth="1"/>
    <col min="15105" max="15105" width="15.5703125" bestFit="1" customWidth="1"/>
    <col min="15106" max="15106" width="15" customWidth="1"/>
    <col min="15107" max="15107" width="15.42578125" customWidth="1"/>
    <col min="15108" max="15108" width="14.28515625" customWidth="1"/>
    <col min="15109" max="15109" width="16" customWidth="1"/>
    <col min="15110" max="15110" width="15.28515625" customWidth="1"/>
    <col min="15111" max="15111" width="14.5703125" customWidth="1"/>
    <col min="15112" max="15112" width="15.5703125" bestFit="1" customWidth="1"/>
    <col min="15113" max="15113" width="16.140625" bestFit="1" customWidth="1"/>
    <col min="15114" max="15114" width="14.85546875" customWidth="1"/>
    <col min="15115" max="15115" width="15.5703125" bestFit="1" customWidth="1"/>
    <col min="15116" max="15116" width="14.85546875" bestFit="1" customWidth="1"/>
    <col min="15117" max="15117" width="19.28515625" customWidth="1"/>
    <col min="15118" max="15118" width="21.28515625" bestFit="1" customWidth="1"/>
    <col min="15119" max="15119" width="14.5703125" bestFit="1" customWidth="1"/>
    <col min="15359" max="15359" width="91.140625" customWidth="1"/>
    <col min="15361" max="15361" width="15.5703125" bestFit="1" customWidth="1"/>
    <col min="15362" max="15362" width="15" customWidth="1"/>
    <col min="15363" max="15363" width="15.42578125" customWidth="1"/>
    <col min="15364" max="15364" width="14.28515625" customWidth="1"/>
    <col min="15365" max="15365" width="16" customWidth="1"/>
    <col min="15366" max="15366" width="15.28515625" customWidth="1"/>
    <col min="15367" max="15367" width="14.5703125" customWidth="1"/>
    <col min="15368" max="15368" width="15.5703125" bestFit="1" customWidth="1"/>
    <col min="15369" max="15369" width="16.140625" bestFit="1" customWidth="1"/>
    <col min="15370" max="15370" width="14.85546875" customWidth="1"/>
    <col min="15371" max="15371" width="15.5703125" bestFit="1" customWidth="1"/>
    <col min="15372" max="15372" width="14.85546875" bestFit="1" customWidth="1"/>
    <col min="15373" max="15373" width="19.28515625" customWidth="1"/>
    <col min="15374" max="15374" width="21.28515625" bestFit="1" customWidth="1"/>
    <col min="15375" max="15375" width="14.5703125" bestFit="1" customWidth="1"/>
    <col min="15615" max="15615" width="91.140625" customWidth="1"/>
    <col min="15617" max="15617" width="15.5703125" bestFit="1" customWidth="1"/>
    <col min="15618" max="15618" width="15" customWidth="1"/>
    <col min="15619" max="15619" width="15.42578125" customWidth="1"/>
    <col min="15620" max="15620" width="14.28515625" customWidth="1"/>
    <col min="15621" max="15621" width="16" customWidth="1"/>
    <col min="15622" max="15622" width="15.28515625" customWidth="1"/>
    <col min="15623" max="15623" width="14.5703125" customWidth="1"/>
    <col min="15624" max="15624" width="15.5703125" bestFit="1" customWidth="1"/>
    <col min="15625" max="15625" width="16.140625" bestFit="1" customWidth="1"/>
    <col min="15626" max="15626" width="14.85546875" customWidth="1"/>
    <col min="15627" max="15627" width="15.5703125" bestFit="1" customWidth="1"/>
    <col min="15628" max="15628" width="14.85546875" bestFit="1" customWidth="1"/>
    <col min="15629" max="15629" width="19.28515625" customWidth="1"/>
    <col min="15630" max="15630" width="21.28515625" bestFit="1" customWidth="1"/>
    <col min="15631" max="15631" width="14.5703125" bestFit="1" customWidth="1"/>
    <col min="15871" max="15871" width="91.140625" customWidth="1"/>
    <col min="15873" max="15873" width="15.5703125" bestFit="1" customWidth="1"/>
    <col min="15874" max="15874" width="15" customWidth="1"/>
    <col min="15875" max="15875" width="15.42578125" customWidth="1"/>
    <col min="15876" max="15876" width="14.28515625" customWidth="1"/>
    <col min="15877" max="15877" width="16" customWidth="1"/>
    <col min="15878" max="15878" width="15.28515625" customWidth="1"/>
    <col min="15879" max="15879" width="14.5703125" customWidth="1"/>
    <col min="15880" max="15880" width="15.5703125" bestFit="1" customWidth="1"/>
    <col min="15881" max="15881" width="16.140625" bestFit="1" customWidth="1"/>
    <col min="15882" max="15882" width="14.85546875" customWidth="1"/>
    <col min="15883" max="15883" width="15.5703125" bestFit="1" customWidth="1"/>
    <col min="15884" max="15884" width="14.85546875" bestFit="1" customWidth="1"/>
    <col min="15885" max="15885" width="19.28515625" customWidth="1"/>
    <col min="15886" max="15886" width="21.28515625" bestFit="1" customWidth="1"/>
    <col min="15887" max="15887" width="14.5703125" bestFit="1" customWidth="1"/>
    <col min="16127" max="16127" width="91.140625" customWidth="1"/>
    <col min="16129" max="16129" width="15.5703125" bestFit="1" customWidth="1"/>
    <col min="16130" max="16130" width="15" customWidth="1"/>
    <col min="16131" max="16131" width="15.42578125" customWidth="1"/>
    <col min="16132" max="16132" width="14.28515625" customWidth="1"/>
    <col min="16133" max="16133" width="16" customWidth="1"/>
    <col min="16134" max="16134" width="15.28515625" customWidth="1"/>
    <col min="16135" max="16135" width="14.5703125" customWidth="1"/>
    <col min="16136" max="16136" width="15.5703125" bestFit="1" customWidth="1"/>
    <col min="16137" max="16137" width="16.140625" bestFit="1" customWidth="1"/>
    <col min="16138" max="16138" width="14.85546875" customWidth="1"/>
    <col min="16139" max="16139" width="15.5703125" bestFit="1" customWidth="1"/>
    <col min="16140" max="16140" width="14.85546875" bestFit="1" customWidth="1"/>
    <col min="16141" max="16141" width="19.28515625" customWidth="1"/>
    <col min="16142" max="16142" width="21.28515625" bestFit="1" customWidth="1"/>
    <col min="16143" max="16143" width="14.5703125" bestFit="1" customWidth="1"/>
  </cols>
  <sheetData>
    <row r="1" spans="1:15" ht="18.75">
      <c r="A1" s="435" t="s">
        <v>497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</row>
    <row r="2" spans="1:15" ht="15" customHeight="1">
      <c r="A2" s="416" t="s">
        <v>100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</row>
    <row r="3" spans="1:15" ht="15" customHeight="1">
      <c r="A3" s="418" t="s">
        <v>367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</row>
    <row r="4" spans="1:15">
      <c r="A4" s="18" t="s">
        <v>387</v>
      </c>
    </row>
    <row r="5" spans="1:15" ht="25.5">
      <c r="A5" s="287" t="s">
        <v>26</v>
      </c>
      <c r="B5" s="288" t="s">
        <v>104</v>
      </c>
      <c r="C5" s="336" t="s">
        <v>369</v>
      </c>
      <c r="D5" s="336" t="s">
        <v>370</v>
      </c>
      <c r="E5" s="336" t="s">
        <v>371</v>
      </c>
      <c r="F5" s="336" t="s">
        <v>372</v>
      </c>
      <c r="G5" s="336" t="s">
        <v>373</v>
      </c>
      <c r="H5" s="336" t="s">
        <v>374</v>
      </c>
      <c r="I5" s="336" t="s">
        <v>375</v>
      </c>
      <c r="J5" s="336" t="s">
        <v>376</v>
      </c>
      <c r="K5" s="336" t="s">
        <v>377</v>
      </c>
      <c r="L5" s="336" t="s">
        <v>378</v>
      </c>
      <c r="M5" s="336" t="s">
        <v>379</v>
      </c>
      <c r="N5" s="336" t="s">
        <v>380</v>
      </c>
      <c r="O5" s="337" t="s">
        <v>287</v>
      </c>
    </row>
    <row r="6" spans="1:15">
      <c r="A6" s="174" t="s">
        <v>110</v>
      </c>
      <c r="B6" s="175" t="s">
        <v>111</v>
      </c>
      <c r="C6" s="338">
        <v>8115176</v>
      </c>
      <c r="D6" s="338">
        <v>8115176</v>
      </c>
      <c r="E6" s="338">
        <v>8115176</v>
      </c>
      <c r="F6" s="338">
        <v>8115176</v>
      </c>
      <c r="G6" s="338">
        <v>8115176</v>
      </c>
      <c r="H6" s="338">
        <v>8115176</v>
      </c>
      <c r="I6" s="338">
        <v>8115176</v>
      </c>
      <c r="J6" s="338">
        <v>8115176</v>
      </c>
      <c r="K6" s="338">
        <v>8115176</v>
      </c>
      <c r="L6" s="338">
        <v>8115176</v>
      </c>
      <c r="M6" s="338">
        <v>8115176</v>
      </c>
      <c r="N6" s="338">
        <v>8115175</v>
      </c>
      <c r="O6" s="338">
        <f>SUM(C6:N6)</f>
        <v>97382111</v>
      </c>
    </row>
    <row r="7" spans="1:15">
      <c r="A7" s="174" t="s">
        <v>280</v>
      </c>
      <c r="B7" s="177" t="s">
        <v>113</v>
      </c>
      <c r="C7" s="338"/>
      <c r="D7" s="338"/>
      <c r="E7" s="338"/>
      <c r="F7" s="338"/>
      <c r="G7" s="338">
        <v>468600</v>
      </c>
      <c r="H7" s="338"/>
      <c r="I7" s="338"/>
      <c r="J7" s="338"/>
      <c r="K7" s="338"/>
      <c r="L7" s="338"/>
      <c r="M7" s="338"/>
      <c r="N7" s="338"/>
      <c r="O7" s="338">
        <f t="shared" ref="O7:O70" si="0">SUM(C7:N7)</f>
        <v>468600</v>
      </c>
    </row>
    <row r="8" spans="1:15">
      <c r="A8" s="22" t="s">
        <v>114</v>
      </c>
      <c r="B8" s="177" t="s">
        <v>115</v>
      </c>
      <c r="C8" s="338">
        <v>33348</v>
      </c>
      <c r="D8" s="338">
        <v>33348</v>
      </c>
      <c r="E8" s="338">
        <v>33348</v>
      </c>
      <c r="F8" s="338">
        <v>33348</v>
      </c>
      <c r="G8" s="338">
        <v>33348</v>
      </c>
      <c r="H8" s="338">
        <v>33348</v>
      </c>
      <c r="I8" s="338">
        <v>33348</v>
      </c>
      <c r="J8" s="338">
        <v>33348</v>
      </c>
      <c r="K8" s="338">
        <v>33348</v>
      </c>
      <c r="L8" s="338">
        <v>33346</v>
      </c>
      <c r="M8" s="338">
        <v>33348</v>
      </c>
      <c r="N8" s="338">
        <v>33348</v>
      </c>
      <c r="O8" s="338">
        <f t="shared" si="0"/>
        <v>400174</v>
      </c>
    </row>
    <row r="9" spans="1:15">
      <c r="A9" s="22" t="s">
        <v>116</v>
      </c>
      <c r="B9" s="177" t="s">
        <v>117</v>
      </c>
      <c r="C9" s="338"/>
      <c r="D9" s="338"/>
      <c r="E9" s="338"/>
      <c r="F9" s="338"/>
      <c r="G9" s="338"/>
      <c r="H9" s="338">
        <v>4020283</v>
      </c>
      <c r="I9" s="338"/>
      <c r="J9" s="338"/>
      <c r="K9" s="338"/>
      <c r="L9" s="338"/>
      <c r="M9" s="338"/>
      <c r="N9" s="338"/>
      <c r="O9" s="338">
        <f t="shared" si="0"/>
        <v>4020283</v>
      </c>
    </row>
    <row r="10" spans="1:15">
      <c r="A10" s="27" t="s">
        <v>118</v>
      </c>
      <c r="B10" s="177" t="s">
        <v>119</v>
      </c>
      <c r="C10" s="338">
        <v>57646</v>
      </c>
      <c r="D10" s="338">
        <v>57646</v>
      </c>
      <c r="E10" s="338">
        <v>57646</v>
      </c>
      <c r="F10" s="338">
        <v>57646</v>
      </c>
      <c r="G10" s="338">
        <v>57646</v>
      </c>
      <c r="H10" s="338">
        <v>57646</v>
      </c>
      <c r="I10" s="338">
        <v>57646</v>
      </c>
      <c r="J10" s="338">
        <v>57646</v>
      </c>
      <c r="K10" s="338">
        <v>57646</v>
      </c>
      <c r="L10" s="338">
        <v>57650</v>
      </c>
      <c r="M10" s="338">
        <v>57650</v>
      </c>
      <c r="N10" s="338">
        <v>57646</v>
      </c>
      <c r="O10" s="338">
        <f t="shared" si="0"/>
        <v>691760</v>
      </c>
    </row>
    <row r="11" spans="1:15">
      <c r="A11" s="27" t="s">
        <v>120</v>
      </c>
      <c r="B11" s="177" t="s">
        <v>121</v>
      </c>
      <c r="C11" s="338"/>
      <c r="D11" s="338"/>
      <c r="E11" s="338"/>
      <c r="F11" s="338"/>
      <c r="G11" s="338">
        <v>200000</v>
      </c>
      <c r="H11" s="338"/>
      <c r="I11" s="338"/>
      <c r="J11" s="338"/>
      <c r="K11" s="338"/>
      <c r="L11" s="338"/>
      <c r="M11" s="338"/>
      <c r="N11" s="338"/>
      <c r="O11" s="338">
        <f t="shared" si="0"/>
        <v>200000</v>
      </c>
    </row>
    <row r="12" spans="1:15" hidden="1">
      <c r="A12" s="27" t="s">
        <v>388</v>
      </c>
      <c r="B12" s="177" t="s">
        <v>389</v>
      </c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>
        <f t="shared" si="0"/>
        <v>0</v>
      </c>
    </row>
    <row r="13" spans="1:15" hidden="1">
      <c r="A13" s="27" t="s">
        <v>390</v>
      </c>
      <c r="B13" s="177" t="s">
        <v>391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>
        <f t="shared" si="0"/>
        <v>0</v>
      </c>
    </row>
    <row r="14" spans="1:15">
      <c r="A14" s="27" t="s">
        <v>122</v>
      </c>
      <c r="B14" s="177" t="s">
        <v>123</v>
      </c>
      <c r="C14" s="338">
        <v>471458</v>
      </c>
      <c r="D14" s="338">
        <v>471458</v>
      </c>
      <c r="E14" s="338">
        <v>471458</v>
      </c>
      <c r="F14" s="338">
        <v>471458</v>
      </c>
      <c r="G14" s="338">
        <v>471460</v>
      </c>
      <c r="H14" s="338">
        <v>471458</v>
      </c>
      <c r="I14" s="338">
        <v>471458</v>
      </c>
      <c r="J14" s="338">
        <v>471458</v>
      </c>
      <c r="K14" s="338">
        <v>471452</v>
      </c>
      <c r="L14" s="338">
        <v>471458</v>
      </c>
      <c r="M14" s="338">
        <v>471458</v>
      </c>
      <c r="N14" s="338">
        <v>471458</v>
      </c>
      <c r="O14" s="338">
        <f t="shared" si="0"/>
        <v>5657492</v>
      </c>
    </row>
    <row r="15" spans="1:15">
      <c r="A15" s="178" t="s">
        <v>124</v>
      </c>
      <c r="B15" s="179" t="s">
        <v>125</v>
      </c>
      <c r="C15" s="339">
        <f>SUM(C6:C14)</f>
        <v>8677628</v>
      </c>
      <c r="D15" s="339">
        <f t="shared" ref="D15:N15" si="1">SUM(D6:D14)</f>
        <v>8677628</v>
      </c>
      <c r="E15" s="339">
        <f t="shared" si="1"/>
        <v>8677628</v>
      </c>
      <c r="F15" s="339">
        <f t="shared" si="1"/>
        <v>8677628</v>
      </c>
      <c r="G15" s="339">
        <f t="shared" si="1"/>
        <v>9346230</v>
      </c>
      <c r="H15" s="339">
        <f t="shared" si="1"/>
        <v>12697911</v>
      </c>
      <c r="I15" s="339">
        <f t="shared" si="1"/>
        <v>8677628</v>
      </c>
      <c r="J15" s="339">
        <f t="shared" si="1"/>
        <v>8677628</v>
      </c>
      <c r="K15" s="339">
        <f t="shared" si="1"/>
        <v>8677622</v>
      </c>
      <c r="L15" s="339">
        <f t="shared" si="1"/>
        <v>8677630</v>
      </c>
      <c r="M15" s="339">
        <f t="shared" si="1"/>
        <v>8677632</v>
      </c>
      <c r="N15" s="339">
        <f t="shared" si="1"/>
        <v>8677627</v>
      </c>
      <c r="O15" s="338">
        <f t="shared" si="0"/>
        <v>108820420</v>
      </c>
    </row>
    <row r="16" spans="1:15">
      <c r="A16" s="27" t="s">
        <v>126</v>
      </c>
      <c r="B16" s="177" t="s">
        <v>127</v>
      </c>
      <c r="C16" s="338">
        <v>341549</v>
      </c>
      <c r="D16" s="338">
        <v>341549</v>
      </c>
      <c r="E16" s="338">
        <v>341549</v>
      </c>
      <c r="F16" s="338">
        <v>341549</v>
      </c>
      <c r="G16" s="338">
        <v>341549</v>
      </c>
      <c r="H16" s="338">
        <v>341549</v>
      </c>
      <c r="I16" s="338">
        <v>341549</v>
      </c>
      <c r="J16" s="338">
        <v>341549</v>
      </c>
      <c r="K16" s="338">
        <v>341550</v>
      </c>
      <c r="L16" s="338">
        <v>341549</v>
      </c>
      <c r="M16" s="338">
        <v>341549</v>
      </c>
      <c r="N16" s="338">
        <v>341549</v>
      </c>
      <c r="O16" s="338">
        <f t="shared" si="0"/>
        <v>4098589</v>
      </c>
    </row>
    <row r="17" spans="1:15">
      <c r="A17" s="27" t="s">
        <v>128</v>
      </c>
      <c r="B17" s="177" t="s">
        <v>129</v>
      </c>
      <c r="C17" s="338">
        <v>303141</v>
      </c>
      <c r="D17" s="338">
        <v>303141</v>
      </c>
      <c r="E17" s="338">
        <v>303141</v>
      </c>
      <c r="F17" s="338">
        <v>303141</v>
      </c>
      <c r="G17" s="338">
        <v>303141</v>
      </c>
      <c r="H17" s="338">
        <v>303141</v>
      </c>
      <c r="I17" s="338">
        <v>303141</v>
      </c>
      <c r="J17" s="338">
        <v>303141</v>
      </c>
      <c r="K17" s="338">
        <v>303141</v>
      </c>
      <c r="L17" s="338">
        <v>303141</v>
      </c>
      <c r="M17" s="338">
        <v>303141</v>
      </c>
      <c r="N17" s="338">
        <v>303141</v>
      </c>
      <c r="O17" s="338">
        <f t="shared" si="0"/>
        <v>3637692</v>
      </c>
    </row>
    <row r="18" spans="1:15">
      <c r="A18" s="23" t="s">
        <v>130</v>
      </c>
      <c r="B18" s="177" t="s">
        <v>131</v>
      </c>
      <c r="C18" s="340">
        <v>127333</v>
      </c>
      <c r="D18" s="340">
        <v>127333</v>
      </c>
      <c r="E18" s="340">
        <v>127333</v>
      </c>
      <c r="F18" s="340">
        <v>127333</v>
      </c>
      <c r="G18" s="340">
        <v>127333</v>
      </c>
      <c r="H18" s="340">
        <v>127333</v>
      </c>
      <c r="I18" s="340">
        <v>127333</v>
      </c>
      <c r="J18" s="340">
        <v>127333</v>
      </c>
      <c r="K18" s="340">
        <v>127337</v>
      </c>
      <c r="L18" s="340">
        <v>127333</v>
      </c>
      <c r="M18" s="340">
        <v>127333</v>
      </c>
      <c r="N18" s="340">
        <v>127333</v>
      </c>
      <c r="O18" s="338">
        <f t="shared" si="0"/>
        <v>1528000</v>
      </c>
    </row>
    <row r="19" spans="1:15">
      <c r="A19" s="28" t="s">
        <v>132</v>
      </c>
      <c r="B19" s="179" t="s">
        <v>133</v>
      </c>
      <c r="C19" s="339">
        <f>SUM(C16:C18)</f>
        <v>772023</v>
      </c>
      <c r="D19" s="339">
        <f t="shared" ref="D19:N19" si="2">SUM(D16:D18)</f>
        <v>772023</v>
      </c>
      <c r="E19" s="339">
        <f t="shared" si="2"/>
        <v>772023</v>
      </c>
      <c r="F19" s="339">
        <f t="shared" si="2"/>
        <v>772023</v>
      </c>
      <c r="G19" s="339">
        <f t="shared" si="2"/>
        <v>772023</v>
      </c>
      <c r="H19" s="339">
        <f t="shared" si="2"/>
        <v>772023</v>
      </c>
      <c r="I19" s="339">
        <f t="shared" si="2"/>
        <v>772023</v>
      </c>
      <c r="J19" s="339">
        <f t="shared" si="2"/>
        <v>772023</v>
      </c>
      <c r="K19" s="339">
        <f t="shared" si="2"/>
        <v>772028</v>
      </c>
      <c r="L19" s="339">
        <f t="shared" si="2"/>
        <v>772023</v>
      </c>
      <c r="M19" s="339">
        <f t="shared" si="2"/>
        <v>772023</v>
      </c>
      <c r="N19" s="339">
        <f t="shared" si="2"/>
        <v>772023</v>
      </c>
      <c r="O19" s="338">
        <f t="shared" si="0"/>
        <v>9264281</v>
      </c>
    </row>
    <row r="20" spans="1:15" s="139" customFormat="1">
      <c r="A20" s="344" t="s">
        <v>134</v>
      </c>
      <c r="B20" s="188" t="s">
        <v>135</v>
      </c>
      <c r="C20" s="341">
        <f>SUM(C19,C15)</f>
        <v>9449651</v>
      </c>
      <c r="D20" s="341">
        <f t="shared" ref="D20:N20" si="3">SUM(D19,D15)</f>
        <v>9449651</v>
      </c>
      <c r="E20" s="341">
        <f t="shared" si="3"/>
        <v>9449651</v>
      </c>
      <c r="F20" s="341">
        <f t="shared" si="3"/>
        <v>9449651</v>
      </c>
      <c r="G20" s="341">
        <f t="shared" si="3"/>
        <v>10118253</v>
      </c>
      <c r="H20" s="341">
        <f t="shared" si="3"/>
        <v>13469934</v>
      </c>
      <c r="I20" s="341">
        <f t="shared" si="3"/>
        <v>9449651</v>
      </c>
      <c r="J20" s="341">
        <f t="shared" si="3"/>
        <v>9449651</v>
      </c>
      <c r="K20" s="341">
        <f t="shared" si="3"/>
        <v>9449650</v>
      </c>
      <c r="L20" s="341">
        <f t="shared" si="3"/>
        <v>9449653</v>
      </c>
      <c r="M20" s="341">
        <f t="shared" si="3"/>
        <v>9449655</v>
      </c>
      <c r="N20" s="341">
        <f t="shared" si="3"/>
        <v>9449650</v>
      </c>
      <c r="O20" s="338">
        <f t="shared" si="0"/>
        <v>118084701</v>
      </c>
    </row>
    <row r="21" spans="1:15" s="139" customFormat="1">
      <c r="A21" s="346" t="s">
        <v>136</v>
      </c>
      <c r="B21" s="188" t="s">
        <v>137</v>
      </c>
      <c r="C21" s="341">
        <v>1545040</v>
      </c>
      <c r="D21" s="341">
        <v>1545040</v>
      </c>
      <c r="E21" s="341">
        <v>1545040</v>
      </c>
      <c r="F21" s="341">
        <v>1545040</v>
      </c>
      <c r="G21" s="341">
        <v>1545040</v>
      </c>
      <c r="H21" s="341">
        <v>1545040</v>
      </c>
      <c r="I21" s="341">
        <v>1545040</v>
      </c>
      <c r="J21" s="341">
        <v>1545040</v>
      </c>
      <c r="K21" s="341">
        <v>1545040</v>
      </c>
      <c r="L21" s="341">
        <v>1545040</v>
      </c>
      <c r="M21" s="341">
        <v>1545040</v>
      </c>
      <c r="N21" s="341">
        <v>1545043</v>
      </c>
      <c r="O21" s="338">
        <f t="shared" si="0"/>
        <v>18540483</v>
      </c>
    </row>
    <row r="22" spans="1:15">
      <c r="A22" s="27" t="s">
        <v>138</v>
      </c>
      <c r="B22" s="177" t="s">
        <v>139</v>
      </c>
      <c r="C22" s="338">
        <v>83487</v>
      </c>
      <c r="D22" s="338">
        <v>83487</v>
      </c>
      <c r="E22" s="338">
        <v>83487</v>
      </c>
      <c r="F22" s="338">
        <v>83487</v>
      </c>
      <c r="G22" s="338">
        <v>83487</v>
      </c>
      <c r="H22" s="338">
        <v>83487</v>
      </c>
      <c r="I22" s="338">
        <v>83489</v>
      </c>
      <c r="J22" s="338">
        <v>83487</v>
      </c>
      <c r="K22" s="338">
        <v>83487</v>
      </c>
      <c r="L22" s="338">
        <v>83487</v>
      </c>
      <c r="M22" s="338">
        <v>83487</v>
      </c>
      <c r="N22" s="338">
        <v>83487</v>
      </c>
      <c r="O22" s="338">
        <f t="shared" si="0"/>
        <v>1001846</v>
      </c>
    </row>
    <row r="23" spans="1:15">
      <c r="A23" s="27" t="s">
        <v>140</v>
      </c>
      <c r="B23" s="177" t="s">
        <v>141</v>
      </c>
      <c r="C23" s="338">
        <v>877787</v>
      </c>
      <c r="D23" s="338">
        <v>877787</v>
      </c>
      <c r="E23" s="338">
        <v>877787</v>
      </c>
      <c r="F23" s="338">
        <v>877787</v>
      </c>
      <c r="G23" s="338">
        <v>877787</v>
      </c>
      <c r="H23" s="338">
        <v>877787</v>
      </c>
      <c r="I23" s="338">
        <v>877787</v>
      </c>
      <c r="J23" s="338">
        <v>877790</v>
      </c>
      <c r="K23" s="338">
        <v>877790</v>
      </c>
      <c r="L23" s="338">
        <v>877787</v>
      </c>
      <c r="M23" s="338">
        <v>877787</v>
      </c>
      <c r="N23" s="338">
        <v>877787</v>
      </c>
      <c r="O23" s="338">
        <f t="shared" si="0"/>
        <v>10533450</v>
      </c>
    </row>
    <row r="24" spans="1:15" hidden="1">
      <c r="A24" s="27" t="s">
        <v>392</v>
      </c>
      <c r="B24" s="177" t="s">
        <v>393</v>
      </c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>
        <f t="shared" si="0"/>
        <v>0</v>
      </c>
    </row>
    <row r="25" spans="1:15">
      <c r="A25" s="28" t="s">
        <v>142</v>
      </c>
      <c r="B25" s="179" t="s">
        <v>143</v>
      </c>
      <c r="C25" s="339">
        <f>SUM(C22:C23)</f>
        <v>961274</v>
      </c>
      <c r="D25" s="339">
        <f t="shared" ref="D25:N25" si="4">SUM(D22:D23)</f>
        <v>961274</v>
      </c>
      <c r="E25" s="339">
        <f t="shared" si="4"/>
        <v>961274</v>
      </c>
      <c r="F25" s="339">
        <f t="shared" si="4"/>
        <v>961274</v>
      </c>
      <c r="G25" s="339">
        <f t="shared" si="4"/>
        <v>961274</v>
      </c>
      <c r="H25" s="339">
        <f t="shared" si="4"/>
        <v>961274</v>
      </c>
      <c r="I25" s="339">
        <f t="shared" si="4"/>
        <v>961276</v>
      </c>
      <c r="J25" s="339">
        <f t="shared" si="4"/>
        <v>961277</v>
      </c>
      <c r="K25" s="339">
        <f t="shared" si="4"/>
        <v>961277</v>
      </c>
      <c r="L25" s="339">
        <f t="shared" si="4"/>
        <v>961274</v>
      </c>
      <c r="M25" s="339">
        <f t="shared" si="4"/>
        <v>961274</v>
      </c>
      <c r="N25" s="339">
        <f t="shared" si="4"/>
        <v>961274</v>
      </c>
      <c r="O25" s="338">
        <f t="shared" si="0"/>
        <v>11535296</v>
      </c>
    </row>
    <row r="26" spans="1:15">
      <c r="A26" s="27" t="s">
        <v>144</v>
      </c>
      <c r="B26" s="177" t="s">
        <v>145</v>
      </c>
      <c r="C26" s="338">
        <v>57817</v>
      </c>
      <c r="D26" s="338">
        <v>57817</v>
      </c>
      <c r="E26" s="338">
        <v>57817</v>
      </c>
      <c r="F26" s="338">
        <v>57817</v>
      </c>
      <c r="G26" s="338">
        <v>57817</v>
      </c>
      <c r="H26" s="338">
        <v>57817</v>
      </c>
      <c r="I26" s="338">
        <v>57813</v>
      </c>
      <c r="J26" s="338">
        <v>57817</v>
      </c>
      <c r="K26" s="338">
        <v>57817</v>
      </c>
      <c r="L26" s="338">
        <v>57817</v>
      </c>
      <c r="M26" s="338">
        <v>57817</v>
      </c>
      <c r="N26" s="338">
        <v>57817</v>
      </c>
      <c r="O26" s="338">
        <f t="shared" si="0"/>
        <v>693800</v>
      </c>
    </row>
    <row r="27" spans="1:15">
      <c r="A27" s="27" t="s">
        <v>146</v>
      </c>
      <c r="B27" s="177" t="s">
        <v>147</v>
      </c>
      <c r="C27" s="338">
        <v>122748</v>
      </c>
      <c r="D27" s="338">
        <v>122748</v>
      </c>
      <c r="E27" s="338">
        <v>122748</v>
      </c>
      <c r="F27" s="338">
        <v>122748</v>
      </c>
      <c r="G27" s="338">
        <v>122750</v>
      </c>
      <c r="H27" s="338">
        <v>122748</v>
      </c>
      <c r="I27" s="338">
        <v>122748</v>
      </c>
      <c r="J27" s="338">
        <v>122748</v>
      </c>
      <c r="K27" s="338">
        <v>122750</v>
      </c>
      <c r="L27" s="338">
        <v>122748</v>
      </c>
      <c r="M27" s="338">
        <v>122748</v>
      </c>
      <c r="N27" s="338">
        <v>122748</v>
      </c>
      <c r="O27" s="338">
        <f t="shared" si="0"/>
        <v>1472980</v>
      </c>
    </row>
    <row r="28" spans="1:15">
      <c r="A28" s="28" t="s">
        <v>148</v>
      </c>
      <c r="B28" s="179" t="s">
        <v>149</v>
      </c>
      <c r="C28" s="339">
        <f>SUM(C26:C27)</f>
        <v>180565</v>
      </c>
      <c r="D28" s="339">
        <f t="shared" ref="D28:N28" si="5">SUM(D26:D27)</f>
        <v>180565</v>
      </c>
      <c r="E28" s="339">
        <f t="shared" si="5"/>
        <v>180565</v>
      </c>
      <c r="F28" s="339">
        <f t="shared" si="5"/>
        <v>180565</v>
      </c>
      <c r="G28" s="339">
        <f t="shared" si="5"/>
        <v>180567</v>
      </c>
      <c r="H28" s="339">
        <f t="shared" si="5"/>
        <v>180565</v>
      </c>
      <c r="I28" s="339">
        <f t="shared" si="5"/>
        <v>180561</v>
      </c>
      <c r="J28" s="339">
        <f t="shared" si="5"/>
        <v>180565</v>
      </c>
      <c r="K28" s="339">
        <f t="shared" si="5"/>
        <v>180567</v>
      </c>
      <c r="L28" s="339">
        <f t="shared" si="5"/>
        <v>180565</v>
      </c>
      <c r="M28" s="339">
        <f t="shared" si="5"/>
        <v>180565</v>
      </c>
      <c r="N28" s="339">
        <f t="shared" si="5"/>
        <v>180565</v>
      </c>
      <c r="O28" s="338">
        <f t="shared" si="0"/>
        <v>2166780</v>
      </c>
    </row>
    <row r="29" spans="1:15">
      <c r="A29" s="27" t="s">
        <v>150</v>
      </c>
      <c r="B29" s="177" t="s">
        <v>151</v>
      </c>
      <c r="C29" s="338">
        <v>860367</v>
      </c>
      <c r="D29" s="338">
        <v>860366</v>
      </c>
      <c r="E29" s="338">
        <v>860366</v>
      </c>
      <c r="F29" s="338">
        <v>860366</v>
      </c>
      <c r="G29" s="338">
        <v>860366</v>
      </c>
      <c r="H29" s="338">
        <v>860366</v>
      </c>
      <c r="I29" s="338">
        <v>860366</v>
      </c>
      <c r="J29" s="338">
        <v>860366</v>
      </c>
      <c r="K29" s="338">
        <v>860369</v>
      </c>
      <c r="L29" s="338">
        <v>860366</v>
      </c>
      <c r="M29" s="338">
        <v>860366</v>
      </c>
      <c r="N29" s="338">
        <v>860366</v>
      </c>
      <c r="O29" s="338">
        <f t="shared" si="0"/>
        <v>10324396</v>
      </c>
    </row>
    <row r="30" spans="1:15">
      <c r="A30" s="27" t="s">
        <v>152</v>
      </c>
      <c r="B30" s="177" t="s">
        <v>153</v>
      </c>
      <c r="C30" s="338">
        <v>2595304</v>
      </c>
      <c r="D30" s="338">
        <v>2595304</v>
      </c>
      <c r="E30" s="338">
        <v>2595304</v>
      </c>
      <c r="F30" s="338">
        <v>2595304</v>
      </c>
      <c r="G30" s="338">
        <v>2595304</v>
      </c>
      <c r="H30" s="338">
        <v>2595304</v>
      </c>
      <c r="I30" s="338">
        <v>2595304</v>
      </c>
      <c r="J30" s="338">
        <v>2595306</v>
      </c>
      <c r="K30" s="338">
        <v>2595304</v>
      </c>
      <c r="L30" s="338">
        <v>2595304</v>
      </c>
      <c r="M30" s="338">
        <v>2595304</v>
      </c>
      <c r="N30" s="338">
        <v>2595304</v>
      </c>
      <c r="O30" s="338">
        <f t="shared" si="0"/>
        <v>31143650</v>
      </c>
    </row>
    <row r="31" spans="1:15">
      <c r="A31" s="27" t="s">
        <v>154</v>
      </c>
      <c r="B31" s="177" t="s">
        <v>155</v>
      </c>
      <c r="C31" s="338">
        <v>35250</v>
      </c>
      <c r="D31" s="338">
        <v>35250</v>
      </c>
      <c r="E31" s="338">
        <v>35250</v>
      </c>
      <c r="F31" s="338">
        <v>35250</v>
      </c>
      <c r="G31" s="338">
        <v>35250</v>
      </c>
      <c r="H31" s="338">
        <v>35250</v>
      </c>
      <c r="I31" s="338">
        <v>35250</v>
      </c>
      <c r="J31" s="338">
        <v>35250</v>
      </c>
      <c r="K31" s="338">
        <v>35250</v>
      </c>
      <c r="L31" s="338">
        <v>35250</v>
      </c>
      <c r="M31" s="338">
        <v>35250</v>
      </c>
      <c r="N31" s="338">
        <v>35250</v>
      </c>
      <c r="O31" s="338">
        <f t="shared" si="0"/>
        <v>423000</v>
      </c>
    </row>
    <row r="32" spans="1:15">
      <c r="A32" s="27" t="s">
        <v>156</v>
      </c>
      <c r="B32" s="177" t="s">
        <v>157</v>
      </c>
      <c r="C32" s="338">
        <v>1096921</v>
      </c>
      <c r="D32" s="338">
        <v>1096921</v>
      </c>
      <c r="E32" s="338">
        <v>1096921</v>
      </c>
      <c r="F32" s="338">
        <v>1096921</v>
      </c>
      <c r="G32" s="338">
        <v>1096921</v>
      </c>
      <c r="H32" s="338">
        <v>1096921</v>
      </c>
      <c r="I32" s="338">
        <v>1096921</v>
      </c>
      <c r="J32" s="338">
        <v>1096921</v>
      </c>
      <c r="K32" s="338">
        <v>1096921</v>
      </c>
      <c r="L32" s="338">
        <v>1096920</v>
      </c>
      <c r="M32" s="338">
        <v>1096921</v>
      </c>
      <c r="N32" s="338">
        <v>1096921</v>
      </c>
      <c r="O32" s="338">
        <f t="shared" si="0"/>
        <v>13163051</v>
      </c>
    </row>
    <row r="33" spans="1:15">
      <c r="A33" s="184" t="s">
        <v>158</v>
      </c>
      <c r="B33" s="177" t="s">
        <v>159</v>
      </c>
      <c r="C33" s="338">
        <v>217065</v>
      </c>
      <c r="D33" s="338">
        <v>217065</v>
      </c>
      <c r="E33" s="338">
        <v>217065</v>
      </c>
      <c r="F33" s="338">
        <v>217065</v>
      </c>
      <c r="G33" s="338">
        <v>217065</v>
      </c>
      <c r="H33" s="338">
        <v>217065</v>
      </c>
      <c r="I33" s="338">
        <v>217065</v>
      </c>
      <c r="J33" s="338">
        <v>217065</v>
      </c>
      <c r="K33" s="338">
        <v>217069</v>
      </c>
      <c r="L33" s="338">
        <v>217065</v>
      </c>
      <c r="M33" s="338">
        <v>217065</v>
      </c>
      <c r="N33" s="338">
        <v>217065</v>
      </c>
      <c r="O33" s="338">
        <f t="shared" si="0"/>
        <v>2604784</v>
      </c>
    </row>
    <row r="34" spans="1:15">
      <c r="A34" s="23" t="s">
        <v>160</v>
      </c>
      <c r="B34" s="177" t="s">
        <v>161</v>
      </c>
      <c r="C34" s="338">
        <v>248010</v>
      </c>
      <c r="D34" s="338">
        <v>248010</v>
      </c>
      <c r="E34" s="338">
        <v>248010</v>
      </c>
      <c r="F34" s="338">
        <v>248010</v>
      </c>
      <c r="G34" s="338">
        <v>248010</v>
      </c>
      <c r="H34" s="338">
        <v>248010</v>
      </c>
      <c r="I34" s="338">
        <v>248010</v>
      </c>
      <c r="J34" s="338">
        <v>248014</v>
      </c>
      <c r="K34" s="338">
        <v>248010</v>
      </c>
      <c r="L34" s="338">
        <v>248010</v>
      </c>
      <c r="M34" s="338">
        <v>248010</v>
      </c>
      <c r="N34" s="338">
        <v>248010</v>
      </c>
      <c r="O34" s="338">
        <f t="shared" si="0"/>
        <v>2976124</v>
      </c>
    </row>
    <row r="35" spans="1:15">
      <c r="A35" s="27" t="s">
        <v>162</v>
      </c>
      <c r="B35" s="177" t="s">
        <v>163</v>
      </c>
      <c r="C35" s="338">
        <v>1886901</v>
      </c>
      <c r="D35" s="338">
        <v>1886901</v>
      </c>
      <c r="E35" s="338">
        <v>1886901</v>
      </c>
      <c r="F35" s="338">
        <v>1886901</v>
      </c>
      <c r="G35" s="338">
        <v>1886901</v>
      </c>
      <c r="H35" s="338">
        <v>1886901</v>
      </c>
      <c r="I35" s="338">
        <v>1886901</v>
      </c>
      <c r="J35" s="338">
        <v>1886901</v>
      </c>
      <c r="K35" s="338">
        <v>1886901</v>
      </c>
      <c r="L35" s="338">
        <v>1886903</v>
      </c>
      <c r="M35" s="338">
        <v>1886901</v>
      </c>
      <c r="N35" s="338">
        <v>1886901</v>
      </c>
      <c r="O35" s="338">
        <f t="shared" si="0"/>
        <v>22642814</v>
      </c>
    </row>
    <row r="36" spans="1:15">
      <c r="A36" s="28" t="s">
        <v>164</v>
      </c>
      <c r="B36" s="179" t="s">
        <v>165</v>
      </c>
      <c r="C36" s="339">
        <f>SUM(C29:C35)</f>
        <v>6939818</v>
      </c>
      <c r="D36" s="339">
        <f t="shared" ref="D36:N36" si="6">SUM(D29:D35)</f>
        <v>6939817</v>
      </c>
      <c r="E36" s="339">
        <f t="shared" si="6"/>
        <v>6939817</v>
      </c>
      <c r="F36" s="339">
        <f t="shared" si="6"/>
        <v>6939817</v>
      </c>
      <c r="G36" s="339">
        <f t="shared" si="6"/>
        <v>6939817</v>
      </c>
      <c r="H36" s="339">
        <f t="shared" si="6"/>
        <v>6939817</v>
      </c>
      <c r="I36" s="339">
        <f t="shared" si="6"/>
        <v>6939817</v>
      </c>
      <c r="J36" s="339">
        <f t="shared" si="6"/>
        <v>6939823</v>
      </c>
      <c r="K36" s="339">
        <f t="shared" si="6"/>
        <v>6939824</v>
      </c>
      <c r="L36" s="339">
        <f t="shared" si="6"/>
        <v>6939818</v>
      </c>
      <c r="M36" s="339">
        <f t="shared" si="6"/>
        <v>6939817</v>
      </c>
      <c r="N36" s="339">
        <f t="shared" si="6"/>
        <v>6939817</v>
      </c>
      <c r="O36" s="338">
        <f t="shared" si="0"/>
        <v>83277819</v>
      </c>
    </row>
    <row r="37" spans="1:15">
      <c r="A37" s="27" t="s">
        <v>166</v>
      </c>
      <c r="B37" s="177" t="s">
        <v>167</v>
      </c>
      <c r="C37" s="338">
        <v>31250</v>
      </c>
      <c r="D37" s="338">
        <v>31250</v>
      </c>
      <c r="E37" s="338">
        <v>31250</v>
      </c>
      <c r="F37" s="338">
        <v>31250</v>
      </c>
      <c r="G37" s="338">
        <v>31250</v>
      </c>
      <c r="H37" s="338">
        <v>31250</v>
      </c>
      <c r="I37" s="338">
        <v>31250</v>
      </c>
      <c r="J37" s="338">
        <v>31250</v>
      </c>
      <c r="K37" s="338">
        <v>31250</v>
      </c>
      <c r="L37" s="338">
        <v>31250</v>
      </c>
      <c r="M37" s="338">
        <v>31250</v>
      </c>
      <c r="N37" s="338">
        <v>31250</v>
      </c>
      <c r="O37" s="338">
        <f t="shared" si="0"/>
        <v>375000</v>
      </c>
    </row>
    <row r="38" spans="1:15">
      <c r="A38" s="28" t="s">
        <v>168</v>
      </c>
      <c r="B38" s="179" t="s">
        <v>169</v>
      </c>
      <c r="C38" s="339">
        <f t="shared" ref="C38:N38" si="7">SUM(C37:C37)</f>
        <v>31250</v>
      </c>
      <c r="D38" s="339">
        <f t="shared" si="7"/>
        <v>31250</v>
      </c>
      <c r="E38" s="339">
        <f t="shared" si="7"/>
        <v>31250</v>
      </c>
      <c r="F38" s="339">
        <f t="shared" si="7"/>
        <v>31250</v>
      </c>
      <c r="G38" s="339">
        <f t="shared" si="7"/>
        <v>31250</v>
      </c>
      <c r="H38" s="339">
        <f t="shared" si="7"/>
        <v>31250</v>
      </c>
      <c r="I38" s="339">
        <f t="shared" si="7"/>
        <v>31250</v>
      </c>
      <c r="J38" s="339">
        <f t="shared" si="7"/>
        <v>31250</v>
      </c>
      <c r="K38" s="339">
        <f t="shared" si="7"/>
        <v>31250</v>
      </c>
      <c r="L38" s="339">
        <f t="shared" si="7"/>
        <v>31250</v>
      </c>
      <c r="M38" s="339">
        <f t="shared" si="7"/>
        <v>31250</v>
      </c>
      <c r="N38" s="339">
        <f t="shared" si="7"/>
        <v>31250</v>
      </c>
      <c r="O38" s="338">
        <f t="shared" si="0"/>
        <v>375000</v>
      </c>
    </row>
    <row r="39" spans="1:15">
      <c r="A39" s="27" t="s">
        <v>170</v>
      </c>
      <c r="B39" s="177" t="s">
        <v>171</v>
      </c>
      <c r="C39" s="338">
        <v>2309556</v>
      </c>
      <c r="D39" s="338">
        <v>2309556</v>
      </c>
      <c r="E39" s="338">
        <v>2309556</v>
      </c>
      <c r="F39" s="338">
        <v>2309556</v>
      </c>
      <c r="G39" s="338">
        <v>2309556</v>
      </c>
      <c r="H39" s="338">
        <v>2309556</v>
      </c>
      <c r="I39" s="338">
        <v>2309556</v>
      </c>
      <c r="J39" s="338">
        <v>2309556</v>
      </c>
      <c r="K39" s="338">
        <v>2309556</v>
      </c>
      <c r="L39" s="338">
        <v>2309556</v>
      </c>
      <c r="M39" s="338">
        <v>2309553</v>
      </c>
      <c r="N39" s="338">
        <v>2309556</v>
      </c>
      <c r="O39" s="338">
        <f t="shared" si="0"/>
        <v>27714669</v>
      </c>
    </row>
    <row r="40" spans="1:15">
      <c r="A40" s="27" t="s">
        <v>172</v>
      </c>
      <c r="B40" s="177" t="s">
        <v>173</v>
      </c>
      <c r="C40" s="340"/>
      <c r="D40" s="340"/>
      <c r="E40" s="340">
        <v>2500000</v>
      </c>
      <c r="F40" s="340"/>
      <c r="G40" s="340"/>
      <c r="H40" s="340"/>
      <c r="I40" s="340"/>
      <c r="J40" s="340"/>
      <c r="K40" s="340"/>
      <c r="L40" s="340"/>
      <c r="M40" s="340"/>
      <c r="N40" s="338"/>
      <c r="O40" s="338">
        <f t="shared" si="0"/>
        <v>2500000</v>
      </c>
    </row>
    <row r="41" spans="1:15" hidden="1">
      <c r="A41" s="27" t="s">
        <v>174</v>
      </c>
      <c r="B41" s="177" t="s">
        <v>175</v>
      </c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>
        <f t="shared" si="0"/>
        <v>0</v>
      </c>
    </row>
    <row r="42" spans="1:15" hidden="1">
      <c r="A42" s="27" t="s">
        <v>381</v>
      </c>
      <c r="B42" s="177" t="s">
        <v>177</v>
      </c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>
        <f t="shared" si="0"/>
        <v>0</v>
      </c>
    </row>
    <row r="43" spans="1:15">
      <c r="A43" s="27" t="s">
        <v>174</v>
      </c>
      <c r="B43" s="177" t="s">
        <v>175</v>
      </c>
      <c r="C43" s="338"/>
      <c r="D43" s="338"/>
      <c r="E43" s="338"/>
      <c r="F43" s="338"/>
      <c r="G43" s="338">
        <v>3226</v>
      </c>
      <c r="H43" s="338"/>
      <c r="I43" s="338"/>
      <c r="J43" s="338"/>
      <c r="K43" s="338"/>
      <c r="L43" s="338"/>
      <c r="M43" s="338"/>
      <c r="N43" s="338"/>
      <c r="O43" s="338">
        <f t="shared" si="0"/>
        <v>3226</v>
      </c>
    </row>
    <row r="44" spans="1:15">
      <c r="A44" s="27" t="s">
        <v>381</v>
      </c>
      <c r="B44" s="177" t="s">
        <v>177</v>
      </c>
      <c r="C44" s="338"/>
      <c r="D44" s="338"/>
      <c r="E44" s="338"/>
      <c r="F44" s="338"/>
      <c r="G44" s="338">
        <v>5</v>
      </c>
      <c r="H44" s="338"/>
      <c r="I44" s="338"/>
      <c r="J44" s="338"/>
      <c r="K44" s="338"/>
      <c r="L44" s="338"/>
      <c r="M44" s="338"/>
      <c r="N44" s="338"/>
      <c r="O44" s="338">
        <f t="shared" si="0"/>
        <v>5</v>
      </c>
    </row>
    <row r="45" spans="1:15">
      <c r="A45" s="27" t="s">
        <v>178</v>
      </c>
      <c r="B45" s="177" t="s">
        <v>179</v>
      </c>
      <c r="C45" s="338">
        <v>45417</v>
      </c>
      <c r="D45" s="338">
        <v>45417</v>
      </c>
      <c r="E45" s="338">
        <v>45417</v>
      </c>
      <c r="F45" s="338">
        <v>45417</v>
      </c>
      <c r="G45" s="338">
        <v>45417</v>
      </c>
      <c r="H45" s="338">
        <v>45417</v>
      </c>
      <c r="I45" s="338">
        <v>45417</v>
      </c>
      <c r="J45" s="338">
        <v>45417</v>
      </c>
      <c r="K45" s="338">
        <v>45417</v>
      </c>
      <c r="L45" s="338">
        <v>45417</v>
      </c>
      <c r="M45" s="338">
        <v>45413</v>
      </c>
      <c r="N45" s="338">
        <v>45417</v>
      </c>
      <c r="O45" s="338">
        <f t="shared" si="0"/>
        <v>545000</v>
      </c>
    </row>
    <row r="46" spans="1:15">
      <c r="A46" s="28" t="s">
        <v>180</v>
      </c>
      <c r="B46" s="179" t="s">
        <v>181</v>
      </c>
      <c r="C46" s="341">
        <f>SUM(C39:C45)</f>
        <v>2354973</v>
      </c>
      <c r="D46" s="341">
        <f t="shared" ref="D46:N46" si="8">SUM(D39:D45)</f>
        <v>2354973</v>
      </c>
      <c r="E46" s="341">
        <f t="shared" si="8"/>
        <v>4854973</v>
      </c>
      <c r="F46" s="341">
        <f t="shared" si="8"/>
        <v>2354973</v>
      </c>
      <c r="G46" s="341">
        <f t="shared" si="8"/>
        <v>2358204</v>
      </c>
      <c r="H46" s="341">
        <f t="shared" si="8"/>
        <v>2354973</v>
      </c>
      <c r="I46" s="341">
        <f t="shared" si="8"/>
        <v>2354973</v>
      </c>
      <c r="J46" s="341">
        <f t="shared" si="8"/>
        <v>2354973</v>
      </c>
      <c r="K46" s="341">
        <f t="shared" si="8"/>
        <v>2354973</v>
      </c>
      <c r="L46" s="341">
        <f t="shared" si="8"/>
        <v>2354973</v>
      </c>
      <c r="M46" s="341">
        <f t="shared" si="8"/>
        <v>2354966</v>
      </c>
      <c r="N46" s="341">
        <f t="shared" si="8"/>
        <v>2354973</v>
      </c>
      <c r="O46" s="338">
        <f t="shared" si="0"/>
        <v>30762900</v>
      </c>
    </row>
    <row r="47" spans="1:15" s="139" customFormat="1">
      <c r="A47" s="346" t="s">
        <v>182</v>
      </c>
      <c r="B47" s="188" t="s">
        <v>183</v>
      </c>
      <c r="C47" s="341">
        <f t="shared" ref="C47:N47" si="9">SUM(C25+C28+C36+C38+C46)</f>
        <v>10467880</v>
      </c>
      <c r="D47" s="341">
        <f t="shared" si="9"/>
        <v>10467879</v>
      </c>
      <c r="E47" s="341">
        <f t="shared" si="9"/>
        <v>12967879</v>
      </c>
      <c r="F47" s="341">
        <f t="shared" si="9"/>
        <v>10467879</v>
      </c>
      <c r="G47" s="341">
        <f t="shared" si="9"/>
        <v>10471112</v>
      </c>
      <c r="H47" s="341">
        <f t="shared" si="9"/>
        <v>10467879</v>
      </c>
      <c r="I47" s="341">
        <f t="shared" si="9"/>
        <v>10467877</v>
      </c>
      <c r="J47" s="341">
        <f t="shared" si="9"/>
        <v>10467888</v>
      </c>
      <c r="K47" s="341">
        <f t="shared" si="9"/>
        <v>10467891</v>
      </c>
      <c r="L47" s="341">
        <f t="shared" si="9"/>
        <v>10467880</v>
      </c>
      <c r="M47" s="341">
        <f t="shared" si="9"/>
        <v>10467872</v>
      </c>
      <c r="N47" s="341">
        <f t="shared" si="9"/>
        <v>10467879</v>
      </c>
      <c r="O47" s="338">
        <f t="shared" si="0"/>
        <v>128117795</v>
      </c>
    </row>
    <row r="48" spans="1:15" hidden="1">
      <c r="A48" s="37" t="s">
        <v>394</v>
      </c>
      <c r="B48" s="177" t="s">
        <v>395</v>
      </c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38">
        <f t="shared" si="0"/>
        <v>0</v>
      </c>
    </row>
    <row r="49" spans="1:15" hidden="1">
      <c r="A49" s="37" t="s">
        <v>396</v>
      </c>
      <c r="B49" s="177" t="s">
        <v>397</v>
      </c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38">
        <f t="shared" si="0"/>
        <v>0</v>
      </c>
    </row>
    <row r="50" spans="1:15" hidden="1">
      <c r="A50" s="342" t="s">
        <v>398</v>
      </c>
      <c r="B50" s="177" t="s">
        <v>399</v>
      </c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38">
        <f t="shared" si="0"/>
        <v>0</v>
      </c>
    </row>
    <row r="51" spans="1:15" hidden="1">
      <c r="A51" s="342" t="s">
        <v>400</v>
      </c>
      <c r="B51" s="177" t="s">
        <v>401</v>
      </c>
      <c r="C51" s="340"/>
      <c r="D51" s="340"/>
      <c r="E51" s="340"/>
      <c r="F51" s="340"/>
      <c r="G51" s="340"/>
      <c r="H51" s="340"/>
      <c r="I51" s="340"/>
      <c r="J51" s="340"/>
      <c r="K51" s="340"/>
      <c r="L51" s="340"/>
      <c r="M51" s="340"/>
      <c r="N51" s="340"/>
      <c r="O51" s="338">
        <f t="shared" si="0"/>
        <v>0</v>
      </c>
    </row>
    <row r="52" spans="1:15" hidden="1">
      <c r="A52" s="342" t="s">
        <v>402</v>
      </c>
      <c r="B52" s="177" t="s">
        <v>403</v>
      </c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38">
        <f t="shared" si="0"/>
        <v>0</v>
      </c>
    </row>
    <row r="53" spans="1:15" hidden="1">
      <c r="A53" s="37" t="s">
        <v>404</v>
      </c>
      <c r="B53" s="177" t="s">
        <v>405</v>
      </c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38">
        <f t="shared" si="0"/>
        <v>0</v>
      </c>
    </row>
    <row r="54" spans="1:15" hidden="1">
      <c r="A54" s="37" t="s">
        <v>406</v>
      </c>
      <c r="B54" s="177" t="s">
        <v>407</v>
      </c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38">
        <f t="shared" si="0"/>
        <v>0</v>
      </c>
    </row>
    <row r="55" spans="1:15">
      <c r="A55" s="37" t="s">
        <v>184</v>
      </c>
      <c r="B55" s="177" t="s">
        <v>185</v>
      </c>
      <c r="C55" s="338"/>
      <c r="D55" s="338"/>
      <c r="E55" s="338"/>
      <c r="F55" s="338"/>
      <c r="G55" s="338"/>
      <c r="H55" s="338"/>
      <c r="I55" s="338">
        <v>800000</v>
      </c>
      <c r="J55" s="338"/>
      <c r="K55" s="338">
        <v>2650000</v>
      </c>
      <c r="L55" s="338"/>
      <c r="M55" s="338"/>
      <c r="N55" s="338"/>
      <c r="O55" s="338">
        <f t="shared" si="0"/>
        <v>3450000</v>
      </c>
    </row>
    <row r="56" spans="1:15" s="139" customFormat="1">
      <c r="A56" s="347" t="s">
        <v>186</v>
      </c>
      <c r="B56" s="188" t="s">
        <v>187</v>
      </c>
      <c r="C56" s="341">
        <f>SUM(C48:C55)</f>
        <v>0</v>
      </c>
      <c r="D56" s="341">
        <f t="shared" ref="D56:N56" si="10">SUM(D48:D55)</f>
        <v>0</v>
      </c>
      <c r="E56" s="341">
        <f t="shared" si="10"/>
        <v>0</v>
      </c>
      <c r="F56" s="341">
        <f t="shared" si="10"/>
        <v>0</v>
      </c>
      <c r="G56" s="341">
        <f t="shared" si="10"/>
        <v>0</v>
      </c>
      <c r="H56" s="341">
        <f t="shared" si="10"/>
        <v>0</v>
      </c>
      <c r="I56" s="341">
        <f t="shared" si="10"/>
        <v>800000</v>
      </c>
      <c r="J56" s="341">
        <f t="shared" si="10"/>
        <v>0</v>
      </c>
      <c r="K56" s="341">
        <f t="shared" si="10"/>
        <v>2650000</v>
      </c>
      <c r="L56" s="341">
        <f t="shared" si="10"/>
        <v>0</v>
      </c>
      <c r="M56" s="341">
        <f t="shared" si="10"/>
        <v>0</v>
      </c>
      <c r="N56" s="341">
        <f t="shared" si="10"/>
        <v>0</v>
      </c>
      <c r="O56" s="338">
        <f t="shared" si="0"/>
        <v>3450000</v>
      </c>
    </row>
    <row r="57" spans="1:15">
      <c r="A57" s="185" t="s">
        <v>188</v>
      </c>
      <c r="B57" s="177" t="s">
        <v>189</v>
      </c>
      <c r="C57" s="338">
        <v>7504780</v>
      </c>
      <c r="D57" s="338">
        <v>7504780</v>
      </c>
      <c r="E57" s="338">
        <v>7504780</v>
      </c>
      <c r="F57" s="338">
        <v>7504780</v>
      </c>
      <c r="G57" s="338">
        <v>7504780</v>
      </c>
      <c r="H57" s="338">
        <v>7504780</v>
      </c>
      <c r="I57" s="338">
        <v>7504780</v>
      </c>
      <c r="J57" s="338">
        <v>7504780</v>
      </c>
      <c r="K57" s="338">
        <v>7504780</v>
      </c>
      <c r="L57" s="338">
        <v>7504780</v>
      </c>
      <c r="M57" s="338">
        <v>7504780</v>
      </c>
      <c r="N57" s="338">
        <v>7504780</v>
      </c>
      <c r="O57" s="338">
        <f t="shared" si="0"/>
        <v>90057360</v>
      </c>
    </row>
    <row r="58" spans="1:15">
      <c r="A58" s="185" t="s">
        <v>190</v>
      </c>
      <c r="B58" s="177" t="s">
        <v>191</v>
      </c>
      <c r="C58" s="338">
        <v>2908345</v>
      </c>
      <c r="D58" s="338">
        <v>2908345</v>
      </c>
      <c r="E58" s="338">
        <v>2908345</v>
      </c>
      <c r="F58" s="338">
        <v>2908345</v>
      </c>
      <c r="G58" s="338">
        <v>2908345</v>
      </c>
      <c r="H58" s="338">
        <v>2908345</v>
      </c>
      <c r="I58" s="338">
        <v>2908345</v>
      </c>
      <c r="J58" s="338">
        <v>2908345</v>
      </c>
      <c r="K58" s="338">
        <v>2908345</v>
      </c>
      <c r="L58" s="338">
        <v>2908345</v>
      </c>
      <c r="M58" s="338">
        <v>2908344</v>
      </c>
      <c r="N58" s="338">
        <v>2908345</v>
      </c>
      <c r="O58" s="338">
        <f t="shared" si="0"/>
        <v>34900139</v>
      </c>
    </row>
    <row r="59" spans="1:15">
      <c r="A59" s="185" t="s">
        <v>192</v>
      </c>
      <c r="B59" s="177" t="s">
        <v>193</v>
      </c>
      <c r="C59" s="338">
        <v>2323053</v>
      </c>
      <c r="D59" s="338">
        <v>2323053</v>
      </c>
      <c r="E59" s="338">
        <v>2323053</v>
      </c>
      <c r="F59" s="338">
        <v>2323053</v>
      </c>
      <c r="G59" s="338">
        <v>2323053</v>
      </c>
      <c r="H59" s="338">
        <v>2323053</v>
      </c>
      <c r="I59" s="338">
        <v>2323050</v>
      </c>
      <c r="J59" s="338">
        <v>2323053</v>
      </c>
      <c r="K59" s="338">
        <v>2323052</v>
      </c>
      <c r="L59" s="338">
        <v>2323053</v>
      </c>
      <c r="M59" s="338">
        <v>2323053</v>
      </c>
      <c r="N59" s="338">
        <v>2323053</v>
      </c>
      <c r="O59" s="338">
        <f t="shared" si="0"/>
        <v>27876632</v>
      </c>
    </row>
    <row r="60" spans="1:15">
      <c r="A60" s="187" t="s">
        <v>194</v>
      </c>
      <c r="B60" s="177" t="s">
        <v>266</v>
      </c>
      <c r="C60" s="338"/>
      <c r="D60" s="338"/>
      <c r="E60" s="338">
        <v>22162144</v>
      </c>
      <c r="F60" s="338"/>
      <c r="G60" s="338"/>
      <c r="H60" s="338"/>
      <c r="I60" s="338"/>
      <c r="J60" s="338"/>
      <c r="K60" s="338"/>
      <c r="L60" s="338"/>
      <c r="M60" s="338"/>
      <c r="N60" s="338"/>
      <c r="O60" s="338">
        <f t="shared" si="0"/>
        <v>22162144</v>
      </c>
    </row>
    <row r="61" spans="1:15" s="139" customFormat="1">
      <c r="A61" s="347" t="s">
        <v>196</v>
      </c>
      <c r="B61" s="188" t="s">
        <v>197</v>
      </c>
      <c r="C61" s="341">
        <f>SUM(C57:C60)</f>
        <v>12736178</v>
      </c>
      <c r="D61" s="341">
        <f t="shared" ref="D61:N61" si="11">SUM(D57:D60)</f>
        <v>12736178</v>
      </c>
      <c r="E61" s="341">
        <f t="shared" si="11"/>
        <v>34898322</v>
      </c>
      <c r="F61" s="341">
        <f t="shared" si="11"/>
        <v>12736178</v>
      </c>
      <c r="G61" s="341">
        <f t="shared" si="11"/>
        <v>12736178</v>
      </c>
      <c r="H61" s="341">
        <f t="shared" si="11"/>
        <v>12736178</v>
      </c>
      <c r="I61" s="341">
        <f t="shared" si="11"/>
        <v>12736175</v>
      </c>
      <c r="J61" s="341">
        <f t="shared" si="11"/>
        <v>12736178</v>
      </c>
      <c r="K61" s="341">
        <f t="shared" si="11"/>
        <v>12736177</v>
      </c>
      <c r="L61" s="341">
        <f t="shared" si="11"/>
        <v>12736178</v>
      </c>
      <c r="M61" s="341">
        <f t="shared" si="11"/>
        <v>12736177</v>
      </c>
      <c r="N61" s="341">
        <f t="shared" si="11"/>
        <v>12736178</v>
      </c>
      <c r="O61" s="338">
        <f t="shared" si="0"/>
        <v>174996275</v>
      </c>
    </row>
    <row r="62" spans="1:15" s="139" customFormat="1" ht="15.75">
      <c r="A62" s="39" t="s">
        <v>80</v>
      </c>
      <c r="B62" s="188"/>
      <c r="C62" s="345">
        <f>SUM(C20+C21+C47+C56+C61)</f>
        <v>34198749</v>
      </c>
      <c r="D62" s="345">
        <f t="shared" ref="D62:N62" si="12">SUM(D20+D21+D47+D56+D61)</f>
        <v>34198748</v>
      </c>
      <c r="E62" s="345">
        <f t="shared" si="12"/>
        <v>58860892</v>
      </c>
      <c r="F62" s="345">
        <f t="shared" si="12"/>
        <v>34198748</v>
      </c>
      <c r="G62" s="345">
        <f t="shared" si="12"/>
        <v>34870583</v>
      </c>
      <c r="H62" s="345">
        <f t="shared" si="12"/>
        <v>38219031</v>
      </c>
      <c r="I62" s="345">
        <f t="shared" si="12"/>
        <v>34998743</v>
      </c>
      <c r="J62" s="345">
        <f t="shared" si="12"/>
        <v>34198757</v>
      </c>
      <c r="K62" s="345">
        <f t="shared" si="12"/>
        <v>36848758</v>
      </c>
      <c r="L62" s="345">
        <f t="shared" si="12"/>
        <v>34198751</v>
      </c>
      <c r="M62" s="345">
        <f t="shared" si="12"/>
        <v>34198744</v>
      </c>
      <c r="N62" s="345">
        <f t="shared" si="12"/>
        <v>34198750</v>
      </c>
      <c r="O62" s="338">
        <f t="shared" si="0"/>
        <v>443189254</v>
      </c>
    </row>
    <row r="63" spans="1:15" hidden="1">
      <c r="A63" s="191" t="s">
        <v>198</v>
      </c>
      <c r="B63" s="177" t="s">
        <v>199</v>
      </c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/>
      <c r="N63" s="338"/>
      <c r="O63" s="338">
        <f t="shared" si="0"/>
        <v>0</v>
      </c>
    </row>
    <row r="64" spans="1:15">
      <c r="A64" s="191" t="s">
        <v>200</v>
      </c>
      <c r="B64" s="177" t="s">
        <v>201</v>
      </c>
      <c r="C64" s="338"/>
      <c r="D64" s="338"/>
      <c r="E64" s="338">
        <v>73945000</v>
      </c>
      <c r="F64" s="338">
        <v>15000000</v>
      </c>
      <c r="G64" s="338">
        <v>50000000</v>
      </c>
      <c r="H64" s="338">
        <v>65297304</v>
      </c>
      <c r="I64" s="338">
        <v>5780055</v>
      </c>
      <c r="J64" s="338">
        <v>50000000</v>
      </c>
      <c r="K64" s="338"/>
      <c r="L64" s="338"/>
      <c r="M64" s="338">
        <v>5780054</v>
      </c>
      <c r="N64" s="338"/>
      <c r="O64" s="338">
        <f t="shared" si="0"/>
        <v>265802413</v>
      </c>
    </row>
    <row r="65" spans="1:15">
      <c r="A65" s="191" t="s">
        <v>202</v>
      </c>
      <c r="B65" s="177" t="s">
        <v>203</v>
      </c>
      <c r="C65" s="338"/>
      <c r="D65" s="338"/>
      <c r="E65" s="338"/>
      <c r="F65" s="338">
        <v>1500000</v>
      </c>
      <c r="G65" s="338"/>
      <c r="H65" s="338"/>
      <c r="I65" s="338"/>
      <c r="J65" s="338"/>
      <c r="K65" s="338"/>
      <c r="L65" s="338"/>
      <c r="M65" s="338"/>
      <c r="N65" s="338"/>
      <c r="O65" s="338">
        <f t="shared" si="0"/>
        <v>1500000</v>
      </c>
    </row>
    <row r="66" spans="1:15">
      <c r="A66" s="191" t="s">
        <v>204</v>
      </c>
      <c r="B66" s="177" t="s">
        <v>205</v>
      </c>
      <c r="C66" s="338"/>
      <c r="D66" s="338"/>
      <c r="E66" s="338"/>
      <c r="F66" s="338"/>
      <c r="G66" s="338">
        <v>10999990</v>
      </c>
      <c r="H66" s="338"/>
      <c r="I66" s="338"/>
      <c r="J66" s="338"/>
      <c r="K66" s="338"/>
      <c r="L66" s="338">
        <v>3814675</v>
      </c>
      <c r="M66" s="338"/>
      <c r="N66" s="338"/>
      <c r="O66" s="338">
        <f t="shared" si="0"/>
        <v>14814665</v>
      </c>
    </row>
    <row r="67" spans="1:15" hidden="1">
      <c r="A67" s="23" t="s">
        <v>206</v>
      </c>
      <c r="B67" s="177" t="s">
        <v>207</v>
      </c>
      <c r="C67" s="338"/>
      <c r="D67" s="338"/>
      <c r="E67" s="338"/>
      <c r="F67" s="338"/>
      <c r="G67" s="338"/>
      <c r="H67" s="338"/>
      <c r="I67" s="338"/>
      <c r="J67" s="338"/>
      <c r="K67" s="338"/>
      <c r="L67" s="338"/>
      <c r="M67" s="338"/>
      <c r="N67" s="338"/>
      <c r="O67" s="338">
        <f t="shared" si="0"/>
        <v>0</v>
      </c>
    </row>
    <row r="68" spans="1:15" hidden="1">
      <c r="A68" s="23" t="s">
        <v>208</v>
      </c>
      <c r="B68" s="177" t="s">
        <v>209</v>
      </c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38"/>
      <c r="N68" s="338"/>
      <c r="O68" s="338">
        <f t="shared" si="0"/>
        <v>0</v>
      </c>
    </row>
    <row r="69" spans="1:15">
      <c r="A69" s="23" t="s">
        <v>210</v>
      </c>
      <c r="B69" s="177" t="s">
        <v>211</v>
      </c>
      <c r="C69" s="338"/>
      <c r="D69" s="338"/>
      <c r="E69" s="338">
        <v>19965150</v>
      </c>
      <c r="F69" s="338">
        <v>4455000</v>
      </c>
      <c r="G69" s="338">
        <v>16469997</v>
      </c>
      <c r="H69" s="338">
        <v>19162384</v>
      </c>
      <c r="I69" s="338">
        <v>1560615</v>
      </c>
      <c r="J69" s="338">
        <v>13500000</v>
      </c>
      <c r="K69" s="338"/>
      <c r="L69" s="338">
        <v>1029960</v>
      </c>
      <c r="M69" s="338">
        <v>741075</v>
      </c>
      <c r="N69" s="338"/>
      <c r="O69" s="338">
        <f t="shared" si="0"/>
        <v>76884181</v>
      </c>
    </row>
    <row r="70" spans="1:15" s="139" customFormat="1">
      <c r="A70" s="40" t="s">
        <v>212</v>
      </c>
      <c r="B70" s="188" t="s">
        <v>213</v>
      </c>
      <c r="C70" s="341">
        <f>SUM(C63:C69)</f>
        <v>0</v>
      </c>
      <c r="D70" s="341">
        <f t="shared" ref="D70" si="13">SUM(D63:D69)</f>
        <v>0</v>
      </c>
      <c r="E70" s="341">
        <f>SUM(E64:E69)</f>
        <v>93910150</v>
      </c>
      <c r="F70" s="341">
        <f t="shared" ref="F70:N70" si="14">SUM(F64:F69)</f>
        <v>20955000</v>
      </c>
      <c r="G70" s="341">
        <f t="shared" si="14"/>
        <v>77469987</v>
      </c>
      <c r="H70" s="341">
        <f t="shared" si="14"/>
        <v>84459688</v>
      </c>
      <c r="I70" s="341">
        <f t="shared" si="14"/>
        <v>7340670</v>
      </c>
      <c r="J70" s="341">
        <f t="shared" si="14"/>
        <v>63500000</v>
      </c>
      <c r="K70" s="341">
        <f t="shared" si="14"/>
        <v>0</v>
      </c>
      <c r="L70" s="341">
        <f t="shared" si="14"/>
        <v>4844635</v>
      </c>
      <c r="M70" s="341">
        <f t="shared" si="14"/>
        <v>6521129</v>
      </c>
      <c r="N70" s="341">
        <f t="shared" si="14"/>
        <v>0</v>
      </c>
      <c r="O70" s="338">
        <f t="shared" si="0"/>
        <v>359001259</v>
      </c>
    </row>
    <row r="71" spans="1:15">
      <c r="A71" s="37" t="s">
        <v>214</v>
      </c>
      <c r="B71" s="177" t="s">
        <v>215</v>
      </c>
      <c r="C71" s="338"/>
      <c r="D71" s="338"/>
      <c r="E71" s="338"/>
      <c r="F71" s="338">
        <v>2000000</v>
      </c>
      <c r="G71" s="338">
        <v>7500000</v>
      </c>
      <c r="H71" s="338"/>
      <c r="I71" s="338">
        <v>19500000</v>
      </c>
      <c r="J71" s="338"/>
      <c r="K71" s="338"/>
      <c r="L71" s="338"/>
      <c r="M71" s="338"/>
      <c r="N71" s="338"/>
      <c r="O71" s="338">
        <f t="shared" ref="O71:O138" si="15">SUM(C71:N71)</f>
        <v>29000000</v>
      </c>
    </row>
    <row r="72" spans="1:15">
      <c r="A72" s="37" t="s">
        <v>220</v>
      </c>
      <c r="B72" s="177" t="s">
        <v>221</v>
      </c>
      <c r="C72" s="338"/>
      <c r="D72" s="338"/>
      <c r="E72" s="338"/>
      <c r="F72" s="338">
        <v>540000</v>
      </c>
      <c r="G72" s="338">
        <v>2025000</v>
      </c>
      <c r="H72" s="338"/>
      <c r="I72" s="338">
        <v>5265000</v>
      </c>
      <c r="J72" s="338"/>
      <c r="K72" s="338"/>
      <c r="L72" s="338"/>
      <c r="M72" s="338"/>
      <c r="N72" s="338"/>
      <c r="O72" s="338">
        <f t="shared" si="15"/>
        <v>7830000</v>
      </c>
    </row>
    <row r="73" spans="1:15" s="139" customFormat="1">
      <c r="A73" s="347" t="s">
        <v>222</v>
      </c>
      <c r="B73" s="188" t="s">
        <v>223</v>
      </c>
      <c r="C73" s="341">
        <f t="shared" ref="C73:N73" si="16">SUM(C71:C72)</f>
        <v>0</v>
      </c>
      <c r="D73" s="341">
        <f t="shared" si="16"/>
        <v>0</v>
      </c>
      <c r="E73" s="341">
        <f t="shared" si="16"/>
        <v>0</v>
      </c>
      <c r="F73" s="341">
        <f t="shared" si="16"/>
        <v>2540000</v>
      </c>
      <c r="G73" s="341">
        <f t="shared" si="16"/>
        <v>9525000</v>
      </c>
      <c r="H73" s="341">
        <f t="shared" si="16"/>
        <v>0</v>
      </c>
      <c r="I73" s="341">
        <f t="shared" si="16"/>
        <v>24765000</v>
      </c>
      <c r="J73" s="341">
        <f t="shared" si="16"/>
        <v>0</v>
      </c>
      <c r="K73" s="341">
        <f t="shared" si="16"/>
        <v>0</v>
      </c>
      <c r="L73" s="341">
        <f t="shared" si="16"/>
        <v>0</v>
      </c>
      <c r="M73" s="341">
        <f t="shared" si="16"/>
        <v>0</v>
      </c>
      <c r="N73" s="341">
        <f t="shared" si="16"/>
        <v>0</v>
      </c>
      <c r="O73" s="338">
        <f t="shared" si="15"/>
        <v>36830000</v>
      </c>
    </row>
    <row r="74" spans="1:15" hidden="1">
      <c r="A74" s="37" t="s">
        <v>408</v>
      </c>
      <c r="B74" s="177" t="s">
        <v>409</v>
      </c>
      <c r="C74" s="338"/>
      <c r="D74" s="338"/>
      <c r="E74" s="338"/>
      <c r="F74" s="338"/>
      <c r="G74" s="338"/>
      <c r="H74" s="338"/>
      <c r="I74" s="338"/>
      <c r="J74" s="338"/>
      <c r="K74" s="338"/>
      <c r="L74" s="338"/>
      <c r="M74" s="338"/>
      <c r="N74" s="338"/>
      <c r="O74" s="338">
        <f t="shared" si="15"/>
        <v>0</v>
      </c>
    </row>
    <row r="75" spans="1:15" hidden="1">
      <c r="A75" s="37" t="s">
        <v>410</v>
      </c>
      <c r="B75" s="177" t="s">
        <v>411</v>
      </c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>
        <f t="shared" si="15"/>
        <v>0</v>
      </c>
    </row>
    <row r="76" spans="1:15" hidden="1">
      <c r="A76" s="37" t="s">
        <v>412</v>
      </c>
      <c r="B76" s="177" t="s">
        <v>413</v>
      </c>
      <c r="C76" s="338"/>
      <c r="D76" s="338"/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>
        <f t="shared" si="15"/>
        <v>0</v>
      </c>
    </row>
    <row r="77" spans="1:15" hidden="1">
      <c r="A77" s="37" t="s">
        <v>267</v>
      </c>
      <c r="B77" s="177" t="s">
        <v>225</v>
      </c>
      <c r="C77" s="338"/>
      <c r="D77" s="338"/>
      <c r="E77" s="338"/>
      <c r="F77" s="338"/>
      <c r="G77" s="338"/>
      <c r="H77" s="338"/>
      <c r="I77" s="338"/>
      <c r="J77" s="338"/>
      <c r="K77" s="338"/>
      <c r="L77" s="338"/>
      <c r="M77" s="338"/>
      <c r="N77" s="338"/>
      <c r="O77" s="338">
        <f t="shared" si="15"/>
        <v>0</v>
      </c>
    </row>
    <row r="78" spans="1:15" hidden="1">
      <c r="A78" s="37" t="s">
        <v>414</v>
      </c>
      <c r="B78" s="177" t="s">
        <v>415</v>
      </c>
      <c r="C78" s="338"/>
      <c r="D78" s="338"/>
      <c r="E78" s="338"/>
      <c r="F78" s="338"/>
      <c r="G78" s="338"/>
      <c r="H78" s="338"/>
      <c r="I78" s="338"/>
      <c r="J78" s="338"/>
      <c r="K78" s="338"/>
      <c r="L78" s="338"/>
      <c r="M78" s="338"/>
      <c r="N78" s="338"/>
      <c r="O78" s="338">
        <f t="shared" si="15"/>
        <v>0</v>
      </c>
    </row>
    <row r="79" spans="1:15" hidden="1">
      <c r="A79" s="37" t="s">
        <v>416</v>
      </c>
      <c r="B79" s="177" t="s">
        <v>417</v>
      </c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8">
        <f t="shared" si="15"/>
        <v>0</v>
      </c>
    </row>
    <row r="80" spans="1:15">
      <c r="A80" s="37" t="s">
        <v>495</v>
      </c>
      <c r="B80" s="177" t="s">
        <v>225</v>
      </c>
      <c r="C80" s="338"/>
      <c r="D80" s="338"/>
      <c r="E80" s="338"/>
      <c r="F80" s="338"/>
      <c r="G80" s="338">
        <v>1500000</v>
      </c>
      <c r="H80" s="338"/>
      <c r="I80" s="338"/>
      <c r="J80" s="338"/>
      <c r="K80" s="338"/>
      <c r="L80" s="338"/>
      <c r="M80" s="338"/>
      <c r="N80" s="338"/>
      <c r="O80" s="338">
        <f t="shared" si="15"/>
        <v>1500000</v>
      </c>
    </row>
    <row r="81" spans="1:15">
      <c r="A81" s="37" t="s">
        <v>226</v>
      </c>
      <c r="B81" s="177" t="s">
        <v>227</v>
      </c>
      <c r="C81" s="338"/>
      <c r="D81" s="338"/>
      <c r="E81" s="338"/>
      <c r="F81" s="338"/>
      <c r="G81" s="338"/>
      <c r="H81" s="338">
        <v>3000000</v>
      </c>
      <c r="I81" s="338"/>
      <c r="J81" s="338"/>
      <c r="K81" s="338"/>
      <c r="L81" s="338"/>
      <c r="M81" s="338"/>
      <c r="N81" s="338"/>
      <c r="O81" s="338">
        <f t="shared" si="15"/>
        <v>3000000</v>
      </c>
    </row>
    <row r="82" spans="1:15" s="139" customFormat="1">
      <c r="A82" s="347" t="s">
        <v>228</v>
      </c>
      <c r="B82" s="188" t="s">
        <v>229</v>
      </c>
      <c r="C82" s="341">
        <f>SUM(C80:C81)</f>
        <v>0</v>
      </c>
      <c r="D82" s="341">
        <f t="shared" ref="D82:N82" si="17">SUM(D80:D81)</f>
        <v>0</v>
      </c>
      <c r="E82" s="341">
        <f t="shared" si="17"/>
        <v>0</v>
      </c>
      <c r="F82" s="341">
        <f t="shared" si="17"/>
        <v>0</v>
      </c>
      <c r="G82" s="341">
        <f t="shared" si="17"/>
        <v>1500000</v>
      </c>
      <c r="H82" s="341">
        <f t="shared" si="17"/>
        <v>3000000</v>
      </c>
      <c r="I82" s="341">
        <f t="shared" si="17"/>
        <v>0</v>
      </c>
      <c r="J82" s="341">
        <f t="shared" si="17"/>
        <v>0</v>
      </c>
      <c r="K82" s="341">
        <f t="shared" si="17"/>
        <v>0</v>
      </c>
      <c r="L82" s="341">
        <f t="shared" si="17"/>
        <v>0</v>
      </c>
      <c r="M82" s="341">
        <f t="shared" si="17"/>
        <v>0</v>
      </c>
      <c r="N82" s="341">
        <f t="shared" si="17"/>
        <v>0</v>
      </c>
      <c r="O82" s="338">
        <f t="shared" si="15"/>
        <v>4500000</v>
      </c>
    </row>
    <row r="83" spans="1:15" s="139" customFormat="1" ht="15.75">
      <c r="A83" s="39" t="s">
        <v>87</v>
      </c>
      <c r="B83" s="188"/>
      <c r="C83" s="345">
        <f>SUM(C70+C73+C82)</f>
        <v>0</v>
      </c>
      <c r="D83" s="345">
        <f t="shared" ref="D83:N83" si="18">SUM(D70+D73+D82)</f>
        <v>0</v>
      </c>
      <c r="E83" s="345">
        <f t="shared" si="18"/>
        <v>93910150</v>
      </c>
      <c r="F83" s="345">
        <f t="shared" si="18"/>
        <v>23495000</v>
      </c>
      <c r="G83" s="345">
        <f t="shared" si="18"/>
        <v>88494987</v>
      </c>
      <c r="H83" s="345">
        <f t="shared" si="18"/>
        <v>87459688</v>
      </c>
      <c r="I83" s="345">
        <f t="shared" si="18"/>
        <v>32105670</v>
      </c>
      <c r="J83" s="345">
        <f t="shared" si="18"/>
        <v>63500000</v>
      </c>
      <c r="K83" s="345">
        <f t="shared" si="18"/>
        <v>0</v>
      </c>
      <c r="L83" s="345">
        <f t="shared" si="18"/>
        <v>4844635</v>
      </c>
      <c r="M83" s="345">
        <f t="shared" si="18"/>
        <v>6521129</v>
      </c>
      <c r="N83" s="345">
        <f t="shared" si="18"/>
        <v>0</v>
      </c>
      <c r="O83" s="338">
        <f t="shared" si="15"/>
        <v>400331259</v>
      </c>
    </row>
    <row r="84" spans="1:15" s="139" customFormat="1" ht="15.75">
      <c r="A84" s="43" t="s">
        <v>230</v>
      </c>
      <c r="B84" s="192" t="s">
        <v>231</v>
      </c>
      <c r="C84" s="341">
        <f>SUM(C62+C83)</f>
        <v>34198749</v>
      </c>
      <c r="D84" s="341">
        <f t="shared" ref="D84:N84" si="19">SUM(D62+D83)</f>
        <v>34198748</v>
      </c>
      <c r="E84" s="341">
        <f t="shared" si="19"/>
        <v>152771042</v>
      </c>
      <c r="F84" s="341">
        <f t="shared" si="19"/>
        <v>57693748</v>
      </c>
      <c r="G84" s="341">
        <f t="shared" si="19"/>
        <v>123365570</v>
      </c>
      <c r="H84" s="341">
        <f t="shared" si="19"/>
        <v>125678719</v>
      </c>
      <c r="I84" s="341">
        <f t="shared" si="19"/>
        <v>67104413</v>
      </c>
      <c r="J84" s="341">
        <f t="shared" si="19"/>
        <v>97698757</v>
      </c>
      <c r="K84" s="341">
        <f t="shared" si="19"/>
        <v>36848758</v>
      </c>
      <c r="L84" s="341">
        <f t="shared" si="19"/>
        <v>39043386</v>
      </c>
      <c r="M84" s="341">
        <f t="shared" si="19"/>
        <v>40719873</v>
      </c>
      <c r="N84" s="341">
        <f t="shared" si="19"/>
        <v>34198750</v>
      </c>
      <c r="O84" s="338">
        <f t="shared" si="15"/>
        <v>843520513</v>
      </c>
    </row>
    <row r="85" spans="1:15">
      <c r="A85" s="200" t="s">
        <v>270</v>
      </c>
      <c r="B85" s="28" t="s">
        <v>233</v>
      </c>
      <c r="C85" s="338"/>
      <c r="D85" s="338"/>
      <c r="E85" s="338">
        <v>240000</v>
      </c>
      <c r="F85" s="338"/>
      <c r="G85" s="338"/>
      <c r="H85" s="338"/>
      <c r="I85" s="338"/>
      <c r="J85" s="338"/>
      <c r="K85" s="338"/>
      <c r="L85" s="338"/>
      <c r="M85" s="338"/>
      <c r="N85" s="338"/>
      <c r="O85" s="338">
        <f t="shared" si="15"/>
        <v>240000</v>
      </c>
    </row>
    <row r="86" spans="1:15">
      <c r="A86" s="195" t="s">
        <v>234</v>
      </c>
      <c r="B86" s="27" t="s">
        <v>235</v>
      </c>
      <c r="C86" s="338">
        <v>6371126</v>
      </c>
      <c r="D86" s="338"/>
      <c r="E86" s="338"/>
      <c r="F86" s="338"/>
      <c r="G86" s="338"/>
      <c r="H86" s="338"/>
      <c r="I86" s="338"/>
      <c r="J86" s="338"/>
      <c r="K86" s="338"/>
      <c r="L86" s="338"/>
      <c r="M86" s="338"/>
      <c r="N86" s="338"/>
      <c r="O86" s="338">
        <f t="shared" si="15"/>
        <v>6371126</v>
      </c>
    </row>
    <row r="87" spans="1:15" hidden="1">
      <c r="A87" s="195" t="s">
        <v>418</v>
      </c>
      <c r="B87" s="27" t="s">
        <v>419</v>
      </c>
      <c r="C87" s="338"/>
      <c r="D87" s="338"/>
      <c r="E87" s="338"/>
      <c r="F87" s="338"/>
      <c r="G87" s="338"/>
      <c r="H87" s="338"/>
      <c r="I87" s="338"/>
      <c r="J87" s="338"/>
      <c r="K87" s="338"/>
      <c r="L87" s="338"/>
      <c r="M87" s="338"/>
      <c r="N87" s="338"/>
      <c r="O87" s="338">
        <f t="shared" si="15"/>
        <v>0</v>
      </c>
    </row>
    <row r="88" spans="1:15" hidden="1">
      <c r="A88" s="195" t="s">
        <v>420</v>
      </c>
      <c r="B88" s="27" t="s">
        <v>421</v>
      </c>
      <c r="C88" s="338"/>
      <c r="D88" s="338"/>
      <c r="E88" s="338"/>
      <c r="F88" s="338"/>
      <c r="G88" s="338"/>
      <c r="H88" s="338"/>
      <c r="I88" s="338"/>
      <c r="J88" s="338"/>
      <c r="K88" s="338"/>
      <c r="L88" s="338"/>
      <c r="M88" s="338"/>
      <c r="N88" s="338"/>
      <c r="O88" s="338">
        <f t="shared" si="15"/>
        <v>0</v>
      </c>
    </row>
    <row r="89" spans="1:15" hidden="1">
      <c r="A89" s="195" t="s">
        <v>422</v>
      </c>
      <c r="B89" s="27" t="s">
        <v>423</v>
      </c>
      <c r="C89" s="338"/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>
        <f t="shared" si="15"/>
        <v>0</v>
      </c>
    </row>
    <row r="90" spans="1:15">
      <c r="A90" s="205" t="s">
        <v>236</v>
      </c>
      <c r="B90" s="30" t="s">
        <v>237</v>
      </c>
      <c r="C90" s="339">
        <f t="shared" ref="C90:N90" si="20">SUM(C85:C89)</f>
        <v>6371126</v>
      </c>
      <c r="D90" s="339">
        <f t="shared" si="20"/>
        <v>0</v>
      </c>
      <c r="E90" s="339">
        <f t="shared" si="20"/>
        <v>240000</v>
      </c>
      <c r="F90" s="339">
        <f t="shared" si="20"/>
        <v>0</v>
      </c>
      <c r="G90" s="339">
        <f t="shared" si="20"/>
        <v>0</v>
      </c>
      <c r="H90" s="339">
        <f t="shared" si="20"/>
        <v>0</v>
      </c>
      <c r="I90" s="339">
        <f t="shared" si="20"/>
        <v>0</v>
      </c>
      <c r="J90" s="339">
        <f t="shared" si="20"/>
        <v>0</v>
      </c>
      <c r="K90" s="339">
        <f t="shared" si="20"/>
        <v>0</v>
      </c>
      <c r="L90" s="339">
        <f t="shared" si="20"/>
        <v>0</v>
      </c>
      <c r="M90" s="339">
        <f t="shared" si="20"/>
        <v>0</v>
      </c>
      <c r="N90" s="339">
        <f t="shared" si="20"/>
        <v>0</v>
      </c>
      <c r="O90" s="338">
        <f t="shared" si="15"/>
        <v>6611126</v>
      </c>
    </row>
    <row r="91" spans="1:15" hidden="1">
      <c r="A91" s="195" t="s">
        <v>424</v>
      </c>
      <c r="B91" s="27" t="s">
        <v>425</v>
      </c>
      <c r="C91" s="338"/>
      <c r="D91" s="338"/>
      <c r="E91" s="338"/>
      <c r="F91" s="338"/>
      <c r="G91" s="338"/>
      <c r="H91" s="338"/>
      <c r="I91" s="338"/>
      <c r="J91" s="338"/>
      <c r="K91" s="338"/>
      <c r="L91" s="338"/>
      <c r="M91" s="338"/>
      <c r="N91" s="338"/>
      <c r="O91" s="338">
        <f t="shared" si="15"/>
        <v>0</v>
      </c>
    </row>
    <row r="92" spans="1:15" hidden="1">
      <c r="A92" s="37" t="s">
        <v>426</v>
      </c>
      <c r="B92" s="27" t="s">
        <v>427</v>
      </c>
      <c r="C92" s="338"/>
      <c r="D92" s="338"/>
      <c r="E92" s="338"/>
      <c r="F92" s="338"/>
      <c r="G92" s="338"/>
      <c r="H92" s="338"/>
      <c r="I92" s="338"/>
      <c r="J92" s="338"/>
      <c r="K92" s="338"/>
      <c r="L92" s="338"/>
      <c r="M92" s="338"/>
      <c r="N92" s="338"/>
      <c r="O92" s="338">
        <f t="shared" si="15"/>
        <v>0</v>
      </c>
    </row>
    <row r="93" spans="1:15" hidden="1">
      <c r="A93" s="195" t="s">
        <v>428</v>
      </c>
      <c r="B93" s="27" t="s">
        <v>429</v>
      </c>
      <c r="C93" s="338"/>
      <c r="D93" s="338"/>
      <c r="E93" s="338"/>
      <c r="F93" s="338"/>
      <c r="G93" s="338"/>
      <c r="H93" s="338"/>
      <c r="I93" s="338"/>
      <c r="J93" s="338"/>
      <c r="K93" s="338"/>
      <c r="L93" s="338"/>
      <c r="M93" s="338"/>
      <c r="N93" s="338"/>
      <c r="O93" s="338">
        <f t="shared" si="15"/>
        <v>0</v>
      </c>
    </row>
    <row r="94" spans="1:15" hidden="1">
      <c r="A94" s="195" t="s">
        <v>430</v>
      </c>
      <c r="B94" s="27" t="s">
        <v>431</v>
      </c>
      <c r="C94" s="338"/>
      <c r="D94" s="338"/>
      <c r="E94" s="338"/>
      <c r="F94" s="338"/>
      <c r="G94" s="338"/>
      <c r="H94" s="338"/>
      <c r="I94" s="338"/>
      <c r="J94" s="338"/>
      <c r="K94" s="338"/>
      <c r="L94" s="338"/>
      <c r="M94" s="338"/>
      <c r="N94" s="338"/>
      <c r="O94" s="338">
        <f t="shared" si="15"/>
        <v>0</v>
      </c>
    </row>
    <row r="95" spans="1:15" s="139" customFormat="1" ht="15.75">
      <c r="A95" s="47" t="s">
        <v>238</v>
      </c>
      <c r="B95" s="48" t="s">
        <v>239</v>
      </c>
      <c r="C95" s="341">
        <f>SUM(C90)</f>
        <v>6371126</v>
      </c>
      <c r="D95" s="341">
        <f t="shared" ref="D95:N95" si="21">SUM(D90)</f>
        <v>0</v>
      </c>
      <c r="E95" s="341">
        <f t="shared" si="21"/>
        <v>240000</v>
      </c>
      <c r="F95" s="341">
        <f t="shared" si="21"/>
        <v>0</v>
      </c>
      <c r="G95" s="341">
        <f t="shared" si="21"/>
        <v>0</v>
      </c>
      <c r="H95" s="341">
        <f t="shared" si="21"/>
        <v>0</v>
      </c>
      <c r="I95" s="341">
        <f t="shared" si="21"/>
        <v>0</v>
      </c>
      <c r="J95" s="341">
        <f t="shared" si="21"/>
        <v>0</v>
      </c>
      <c r="K95" s="341">
        <f t="shared" si="21"/>
        <v>0</v>
      </c>
      <c r="L95" s="341">
        <f t="shared" si="21"/>
        <v>0</v>
      </c>
      <c r="M95" s="341">
        <f t="shared" si="21"/>
        <v>0</v>
      </c>
      <c r="N95" s="341">
        <f t="shared" si="21"/>
        <v>0</v>
      </c>
      <c r="O95" s="338">
        <f t="shared" si="15"/>
        <v>6611126</v>
      </c>
    </row>
    <row r="96" spans="1:15" s="139" customFormat="1" ht="15.75">
      <c r="A96" s="45" t="s">
        <v>13</v>
      </c>
      <c r="B96" s="49"/>
      <c r="C96" s="348">
        <f>SUM(C84+C95)</f>
        <v>40569875</v>
      </c>
      <c r="D96" s="348">
        <f t="shared" ref="D96:N96" si="22">SUM(D84+D95)</f>
        <v>34198748</v>
      </c>
      <c r="E96" s="348">
        <f t="shared" si="22"/>
        <v>153011042</v>
      </c>
      <c r="F96" s="348">
        <f t="shared" si="22"/>
        <v>57693748</v>
      </c>
      <c r="G96" s="348">
        <f t="shared" si="22"/>
        <v>123365570</v>
      </c>
      <c r="H96" s="348">
        <f t="shared" si="22"/>
        <v>125678719</v>
      </c>
      <c r="I96" s="348">
        <f t="shared" si="22"/>
        <v>67104413</v>
      </c>
      <c r="J96" s="348">
        <f t="shared" si="22"/>
        <v>97698757</v>
      </c>
      <c r="K96" s="348">
        <f t="shared" si="22"/>
        <v>36848758</v>
      </c>
      <c r="L96" s="348">
        <f t="shared" si="22"/>
        <v>39043386</v>
      </c>
      <c r="M96" s="348">
        <f t="shared" si="22"/>
        <v>40719873</v>
      </c>
      <c r="N96" s="348">
        <f t="shared" si="22"/>
        <v>34198750</v>
      </c>
      <c r="O96" s="338">
        <f t="shared" si="15"/>
        <v>850131639</v>
      </c>
    </row>
    <row r="97" spans="1:15" s="139" customFormat="1" ht="15.75">
      <c r="A97" s="359"/>
      <c r="B97" s="360"/>
      <c r="C97" s="361"/>
      <c r="D97" s="361"/>
      <c r="E97" s="361"/>
      <c r="F97" s="361"/>
      <c r="G97" s="361"/>
      <c r="H97" s="361"/>
      <c r="I97" s="361"/>
      <c r="J97" s="361"/>
      <c r="K97" s="361"/>
      <c r="L97" s="361"/>
      <c r="M97" s="361"/>
      <c r="N97" s="361"/>
      <c r="O97" s="362"/>
    </row>
    <row r="98" spans="1:15" s="139" customFormat="1" ht="15.75">
      <c r="A98" s="359"/>
      <c r="B98" s="360"/>
      <c r="C98" s="361"/>
      <c r="D98" s="361"/>
      <c r="E98" s="361"/>
      <c r="F98" s="361"/>
      <c r="G98" s="361"/>
      <c r="H98" s="361"/>
      <c r="I98" s="361"/>
      <c r="J98" s="361"/>
      <c r="K98" s="361"/>
      <c r="L98" s="361"/>
      <c r="M98" s="361"/>
      <c r="N98" s="361"/>
      <c r="O98" s="362"/>
    </row>
    <row r="99" spans="1:15" s="139" customFormat="1" ht="15.75">
      <c r="A99" s="359"/>
      <c r="B99" s="360"/>
      <c r="C99" s="361"/>
      <c r="D99" s="361"/>
      <c r="E99" s="361"/>
      <c r="F99" s="361"/>
      <c r="G99" s="361"/>
      <c r="H99" s="361"/>
      <c r="I99" s="361"/>
      <c r="J99" s="361"/>
      <c r="K99" s="361"/>
      <c r="L99" s="361"/>
      <c r="M99" s="361"/>
      <c r="N99" s="361"/>
      <c r="O99" s="362"/>
    </row>
    <row r="100" spans="1:15" s="139" customFormat="1" ht="15.75">
      <c r="A100" s="359"/>
      <c r="B100" s="360"/>
      <c r="C100" s="361"/>
      <c r="D100" s="361"/>
      <c r="E100" s="361"/>
      <c r="F100" s="361"/>
      <c r="G100" s="361"/>
      <c r="H100" s="361"/>
      <c r="I100" s="361"/>
      <c r="J100" s="361"/>
      <c r="K100" s="361"/>
      <c r="L100" s="361"/>
      <c r="M100" s="361"/>
      <c r="N100" s="361"/>
      <c r="O100" s="362"/>
    </row>
    <row r="101" spans="1:15" ht="25.5">
      <c r="A101" s="355" t="s">
        <v>26</v>
      </c>
      <c r="B101" s="356" t="s">
        <v>382</v>
      </c>
      <c r="C101" s="357"/>
      <c r="D101" s="357"/>
      <c r="E101" s="357"/>
      <c r="F101" s="357"/>
      <c r="G101" s="357"/>
      <c r="H101" s="357"/>
      <c r="I101" s="357"/>
      <c r="J101" s="357"/>
      <c r="K101" s="357"/>
      <c r="L101" s="357"/>
      <c r="M101" s="357"/>
      <c r="N101" s="357"/>
      <c r="O101" s="358">
        <f t="shared" si="15"/>
        <v>0</v>
      </c>
    </row>
    <row r="102" spans="1:15">
      <c r="A102" s="22" t="s">
        <v>34</v>
      </c>
      <c r="B102" s="23" t="s">
        <v>35</v>
      </c>
      <c r="C102" s="338">
        <v>4630352</v>
      </c>
      <c r="D102" s="338">
        <v>4630352</v>
      </c>
      <c r="E102" s="338">
        <v>4630352</v>
      </c>
      <c r="F102" s="338">
        <v>4630352</v>
      </c>
      <c r="G102" s="338">
        <v>4630352</v>
      </c>
      <c r="H102" s="338">
        <v>4630352</v>
      </c>
      <c r="I102" s="338">
        <v>4630352</v>
      </c>
      <c r="J102" s="338">
        <v>4630352</v>
      </c>
      <c r="K102" s="338">
        <v>4630350</v>
      </c>
      <c r="L102" s="338">
        <v>4630352</v>
      </c>
      <c r="M102" s="338">
        <v>4630352</v>
      </c>
      <c r="N102" s="338">
        <v>4630352</v>
      </c>
      <c r="O102" s="338">
        <f t="shared" si="15"/>
        <v>55564222</v>
      </c>
    </row>
    <row r="103" spans="1:15">
      <c r="A103" s="27" t="s">
        <v>36</v>
      </c>
      <c r="B103" s="23" t="s">
        <v>37</v>
      </c>
      <c r="C103" s="338">
        <v>3932789</v>
      </c>
      <c r="D103" s="338">
        <v>3932789</v>
      </c>
      <c r="E103" s="338">
        <v>3932789</v>
      </c>
      <c r="F103" s="338">
        <v>3932789</v>
      </c>
      <c r="G103" s="338">
        <v>3932789</v>
      </c>
      <c r="H103" s="338">
        <v>3932789</v>
      </c>
      <c r="I103" s="338">
        <v>3932790</v>
      </c>
      <c r="J103" s="338">
        <v>3932789</v>
      </c>
      <c r="K103" s="338">
        <v>3932790</v>
      </c>
      <c r="L103" s="338">
        <v>3932789</v>
      </c>
      <c r="M103" s="338">
        <v>3932789</v>
      </c>
      <c r="N103" s="338">
        <v>3932789</v>
      </c>
      <c r="O103" s="338">
        <f t="shared" si="15"/>
        <v>47193470</v>
      </c>
    </row>
    <row r="104" spans="1:15">
      <c r="A104" s="27" t="s">
        <v>38</v>
      </c>
      <c r="B104" s="23" t="s">
        <v>39</v>
      </c>
      <c r="C104" s="338">
        <v>4743406</v>
      </c>
      <c r="D104" s="338">
        <v>4743406</v>
      </c>
      <c r="E104" s="338">
        <v>4743406</v>
      </c>
      <c r="F104" s="338">
        <v>4743406</v>
      </c>
      <c r="G104" s="338">
        <v>4743406</v>
      </c>
      <c r="H104" s="338">
        <v>4743406</v>
      </c>
      <c r="I104" s="338">
        <v>4743406</v>
      </c>
      <c r="J104" s="338">
        <v>4743406</v>
      </c>
      <c r="K104" s="338">
        <v>4743406</v>
      </c>
      <c r="L104" s="338">
        <v>4743406</v>
      </c>
      <c r="M104" s="338">
        <v>4743401</v>
      </c>
      <c r="N104" s="338">
        <v>4743406</v>
      </c>
      <c r="O104" s="338">
        <f t="shared" si="15"/>
        <v>56920867</v>
      </c>
    </row>
    <row r="105" spans="1:15">
      <c r="A105" s="27" t="s">
        <v>40</v>
      </c>
      <c r="B105" s="23" t="s">
        <v>41</v>
      </c>
      <c r="C105" s="338">
        <v>256241</v>
      </c>
      <c r="D105" s="338">
        <v>256241</v>
      </c>
      <c r="E105" s="338">
        <v>256241</v>
      </c>
      <c r="F105" s="338">
        <v>256240</v>
      </c>
      <c r="G105" s="338">
        <v>256241</v>
      </c>
      <c r="H105" s="338">
        <v>256241</v>
      </c>
      <c r="I105" s="338">
        <v>256240</v>
      </c>
      <c r="J105" s="338">
        <v>256241</v>
      </c>
      <c r="K105" s="338">
        <v>256241</v>
      </c>
      <c r="L105" s="338">
        <v>256241</v>
      </c>
      <c r="M105" s="338">
        <v>256241</v>
      </c>
      <c r="N105" s="338">
        <v>256241</v>
      </c>
      <c r="O105" s="338">
        <f t="shared" si="15"/>
        <v>3074890</v>
      </c>
    </row>
    <row r="106" spans="1:15">
      <c r="A106" s="27" t="s">
        <v>383</v>
      </c>
      <c r="B106" s="23" t="s">
        <v>43</v>
      </c>
      <c r="C106" s="338"/>
      <c r="D106" s="338"/>
      <c r="E106" s="338"/>
      <c r="F106" s="338"/>
      <c r="G106" s="338"/>
      <c r="H106" s="338">
        <v>4090078</v>
      </c>
      <c r="I106" s="338"/>
      <c r="J106" s="338"/>
      <c r="K106" s="338"/>
      <c r="L106" s="338"/>
      <c r="M106" s="338"/>
      <c r="N106" s="338"/>
      <c r="O106" s="338">
        <f t="shared" si="15"/>
        <v>4090078</v>
      </c>
    </row>
    <row r="107" spans="1:15">
      <c r="A107" s="27" t="s">
        <v>432</v>
      </c>
      <c r="B107" s="23" t="s">
        <v>45</v>
      </c>
      <c r="C107" s="338"/>
      <c r="D107" s="338"/>
      <c r="E107" s="338"/>
      <c r="F107" s="338"/>
      <c r="G107" s="338">
        <v>3714841</v>
      </c>
      <c r="H107" s="338"/>
      <c r="I107" s="338"/>
      <c r="J107" s="338"/>
      <c r="K107" s="338"/>
      <c r="L107" s="338"/>
      <c r="M107" s="343"/>
      <c r="N107" s="338"/>
      <c r="O107" s="338">
        <f t="shared" si="15"/>
        <v>3714841</v>
      </c>
    </row>
    <row r="108" spans="1:15">
      <c r="A108" s="28" t="s">
        <v>46</v>
      </c>
      <c r="B108" s="29" t="s">
        <v>47</v>
      </c>
      <c r="C108" s="339">
        <f>SUM(C102:C107)</f>
        <v>13562788</v>
      </c>
      <c r="D108" s="339">
        <f t="shared" ref="D108:N108" si="23">SUM(D102:D107)</f>
        <v>13562788</v>
      </c>
      <c r="E108" s="339">
        <f t="shared" si="23"/>
        <v>13562788</v>
      </c>
      <c r="F108" s="339">
        <f t="shared" si="23"/>
        <v>13562787</v>
      </c>
      <c r="G108" s="339">
        <f t="shared" si="23"/>
        <v>17277629</v>
      </c>
      <c r="H108" s="339">
        <f t="shared" si="23"/>
        <v>17652866</v>
      </c>
      <c r="I108" s="339">
        <f t="shared" si="23"/>
        <v>13562788</v>
      </c>
      <c r="J108" s="339">
        <f t="shared" si="23"/>
        <v>13562788</v>
      </c>
      <c r="K108" s="339">
        <f t="shared" si="23"/>
        <v>13562787</v>
      </c>
      <c r="L108" s="339">
        <f t="shared" si="23"/>
        <v>13562788</v>
      </c>
      <c r="M108" s="339">
        <f t="shared" si="23"/>
        <v>13562783</v>
      </c>
      <c r="N108" s="339">
        <f t="shared" si="23"/>
        <v>13562788</v>
      </c>
      <c r="O108" s="338">
        <f t="shared" si="15"/>
        <v>170558368</v>
      </c>
    </row>
    <row r="109" spans="1:15" hidden="1">
      <c r="A109" s="27" t="s">
        <v>433</v>
      </c>
      <c r="B109" s="23" t="s">
        <v>434</v>
      </c>
      <c r="C109" s="338"/>
      <c r="D109" s="338"/>
      <c r="E109" s="338"/>
      <c r="F109" s="338"/>
      <c r="G109" s="338"/>
      <c r="H109" s="338"/>
      <c r="I109" s="338"/>
      <c r="J109" s="338"/>
      <c r="K109" s="338"/>
      <c r="L109" s="338"/>
      <c r="M109" s="343"/>
      <c r="N109" s="338"/>
      <c r="O109" s="338">
        <f t="shared" si="15"/>
        <v>0</v>
      </c>
    </row>
    <row r="110" spans="1:15" hidden="1">
      <c r="A110" s="27" t="s">
        <v>435</v>
      </c>
      <c r="B110" s="23" t="s">
        <v>436</v>
      </c>
      <c r="C110" s="338"/>
      <c r="D110" s="338"/>
      <c r="E110" s="338"/>
      <c r="F110" s="338"/>
      <c r="G110" s="338"/>
      <c r="H110" s="338"/>
      <c r="I110" s="338"/>
      <c r="J110" s="338"/>
      <c r="K110" s="338"/>
      <c r="L110" s="338"/>
      <c r="M110" s="338"/>
      <c r="N110" s="338"/>
      <c r="O110" s="338">
        <f t="shared" si="15"/>
        <v>0</v>
      </c>
    </row>
    <row r="111" spans="1:15" ht="17.25" hidden="1" customHeight="1">
      <c r="A111" s="27" t="s">
        <v>437</v>
      </c>
      <c r="B111" s="23" t="s">
        <v>438</v>
      </c>
      <c r="C111" s="338"/>
      <c r="D111" s="338"/>
      <c r="E111" s="338"/>
      <c r="F111" s="338"/>
      <c r="G111" s="338"/>
      <c r="H111" s="338"/>
      <c r="I111" s="338"/>
      <c r="J111" s="338"/>
      <c r="K111" s="338"/>
      <c r="L111" s="338"/>
      <c r="M111" s="338"/>
      <c r="N111" s="338"/>
      <c r="O111" s="338">
        <f t="shared" si="15"/>
        <v>0</v>
      </c>
    </row>
    <row r="112" spans="1:15" ht="21.75" hidden="1" customHeight="1">
      <c r="A112" s="27" t="s">
        <v>439</v>
      </c>
      <c r="B112" s="23" t="s">
        <v>440</v>
      </c>
      <c r="C112" s="338"/>
      <c r="D112" s="338"/>
      <c r="E112" s="338"/>
      <c r="F112" s="338"/>
      <c r="G112" s="338"/>
      <c r="H112" s="338"/>
      <c r="I112" s="338"/>
      <c r="J112" s="338"/>
      <c r="K112" s="338"/>
      <c r="L112" s="338"/>
      <c r="M112" s="338"/>
      <c r="N112" s="338"/>
      <c r="O112" s="338">
        <f t="shared" si="15"/>
        <v>0</v>
      </c>
    </row>
    <row r="113" spans="1:15">
      <c r="A113" s="27" t="s">
        <v>48</v>
      </c>
      <c r="B113" s="23" t="s">
        <v>49</v>
      </c>
      <c r="C113" s="338"/>
      <c r="D113" s="338"/>
      <c r="E113" s="338"/>
      <c r="F113" s="338"/>
      <c r="G113" s="338"/>
      <c r="H113" s="338"/>
      <c r="I113" s="338"/>
      <c r="J113" s="338">
        <v>13680970</v>
      </c>
      <c r="K113" s="338"/>
      <c r="L113" s="338"/>
      <c r="M113" s="338"/>
      <c r="N113" s="338"/>
      <c r="O113" s="338">
        <f t="shared" si="15"/>
        <v>13680970</v>
      </c>
    </row>
    <row r="114" spans="1:15" s="139" customFormat="1">
      <c r="A114" s="346" t="s">
        <v>50</v>
      </c>
      <c r="B114" s="40" t="s">
        <v>51</v>
      </c>
      <c r="C114" s="341">
        <f>SUM(C108+C109+C110+C111+C112+C113)</f>
        <v>13562788</v>
      </c>
      <c r="D114" s="341">
        <f t="shared" ref="D114:N114" si="24">SUM(D108+D109+D110+D111+D112+D113)</f>
        <v>13562788</v>
      </c>
      <c r="E114" s="341">
        <f t="shared" si="24"/>
        <v>13562788</v>
      </c>
      <c r="F114" s="341">
        <f t="shared" si="24"/>
        <v>13562787</v>
      </c>
      <c r="G114" s="341">
        <f t="shared" si="24"/>
        <v>17277629</v>
      </c>
      <c r="H114" s="341">
        <f t="shared" si="24"/>
        <v>17652866</v>
      </c>
      <c r="I114" s="341">
        <f t="shared" si="24"/>
        <v>13562788</v>
      </c>
      <c r="J114" s="341">
        <f t="shared" si="24"/>
        <v>27243758</v>
      </c>
      <c r="K114" s="341">
        <f t="shared" si="24"/>
        <v>13562787</v>
      </c>
      <c r="L114" s="341">
        <f t="shared" si="24"/>
        <v>13562788</v>
      </c>
      <c r="M114" s="341">
        <f t="shared" si="24"/>
        <v>13562783</v>
      </c>
      <c r="N114" s="341">
        <f t="shared" si="24"/>
        <v>13562788</v>
      </c>
      <c r="O114" s="338">
        <f t="shared" si="15"/>
        <v>184239338</v>
      </c>
    </row>
    <row r="115" spans="1:15" hidden="1">
      <c r="A115" s="27" t="s">
        <v>441</v>
      </c>
      <c r="B115" s="23" t="s">
        <v>442</v>
      </c>
      <c r="C115" s="338"/>
      <c r="D115" s="338"/>
      <c r="E115" s="338"/>
      <c r="F115" s="338"/>
      <c r="G115" s="338"/>
      <c r="H115" s="338"/>
      <c r="I115" s="338"/>
      <c r="J115" s="338"/>
      <c r="K115" s="338"/>
      <c r="L115" s="338"/>
      <c r="M115" s="338"/>
      <c r="N115" s="338"/>
      <c r="O115" s="338">
        <f t="shared" si="15"/>
        <v>0</v>
      </c>
    </row>
    <row r="116" spans="1:15" hidden="1">
      <c r="A116" s="27" t="s">
        <v>443</v>
      </c>
      <c r="B116" s="23" t="s">
        <v>444</v>
      </c>
      <c r="C116" s="338"/>
      <c r="D116" s="338"/>
      <c r="E116" s="338"/>
      <c r="F116" s="338"/>
      <c r="G116" s="338"/>
      <c r="H116" s="338"/>
      <c r="I116" s="338"/>
      <c r="J116" s="338"/>
      <c r="K116" s="338"/>
      <c r="L116" s="338"/>
      <c r="M116" s="338"/>
      <c r="N116" s="338"/>
      <c r="O116" s="338">
        <f t="shared" si="15"/>
        <v>0</v>
      </c>
    </row>
    <row r="117" spans="1:15" hidden="1">
      <c r="A117" s="27" t="s">
        <v>445</v>
      </c>
      <c r="B117" s="23" t="s">
        <v>446</v>
      </c>
      <c r="C117" s="338"/>
      <c r="D117" s="338"/>
      <c r="E117" s="338"/>
      <c r="F117" s="338"/>
      <c r="G117" s="338"/>
      <c r="H117" s="338"/>
      <c r="I117" s="338"/>
      <c r="J117" s="338"/>
      <c r="K117" s="338"/>
      <c r="L117" s="338"/>
      <c r="M117" s="338"/>
      <c r="N117" s="338"/>
      <c r="O117" s="338">
        <f t="shared" si="15"/>
        <v>0</v>
      </c>
    </row>
    <row r="118" spans="1:15" hidden="1">
      <c r="A118" s="27" t="s">
        <v>447</v>
      </c>
      <c r="B118" s="23" t="s">
        <v>448</v>
      </c>
      <c r="C118" s="338"/>
      <c r="D118" s="338"/>
      <c r="E118" s="338"/>
      <c r="F118" s="338"/>
      <c r="G118" s="338"/>
      <c r="H118" s="338"/>
      <c r="I118" s="338"/>
      <c r="J118" s="338"/>
      <c r="K118" s="338"/>
      <c r="L118" s="338"/>
      <c r="M118" s="338"/>
      <c r="N118" s="338"/>
      <c r="O118" s="338">
        <f t="shared" si="15"/>
        <v>0</v>
      </c>
    </row>
    <row r="119" spans="1:15">
      <c r="A119" s="27" t="s">
        <v>52</v>
      </c>
      <c r="B119" s="23" t="s">
        <v>53</v>
      </c>
      <c r="C119" s="338"/>
      <c r="D119" s="338"/>
      <c r="E119" s="338">
        <v>1425000</v>
      </c>
      <c r="F119" s="338"/>
      <c r="G119" s="338"/>
      <c r="H119" s="338"/>
      <c r="I119" s="338"/>
      <c r="J119" s="338"/>
      <c r="K119" s="338">
        <v>1425000</v>
      </c>
      <c r="L119" s="338"/>
      <c r="M119" s="338"/>
      <c r="N119" s="338"/>
      <c r="O119" s="338">
        <f t="shared" si="15"/>
        <v>2850000</v>
      </c>
    </row>
    <row r="120" spans="1:15" hidden="1">
      <c r="A120" s="27" t="s">
        <v>449</v>
      </c>
      <c r="B120" s="23" t="s">
        <v>450</v>
      </c>
      <c r="C120" s="338"/>
      <c r="D120" s="338"/>
      <c r="E120" s="338"/>
      <c r="F120" s="338"/>
      <c r="G120" s="338"/>
      <c r="H120" s="338"/>
      <c r="I120" s="338"/>
      <c r="J120" s="338"/>
      <c r="K120" s="338"/>
      <c r="L120" s="338"/>
      <c r="M120" s="338"/>
      <c r="N120" s="338"/>
      <c r="O120" s="338">
        <f t="shared" si="15"/>
        <v>0</v>
      </c>
    </row>
    <row r="121" spans="1:15" hidden="1">
      <c r="A121" s="27" t="s">
        <v>451</v>
      </c>
      <c r="B121" s="23" t="s">
        <v>452</v>
      </c>
      <c r="C121" s="338"/>
      <c r="D121" s="338"/>
      <c r="E121" s="338"/>
      <c r="F121" s="338"/>
      <c r="G121" s="338"/>
      <c r="H121" s="338"/>
      <c r="I121" s="338"/>
      <c r="J121" s="338"/>
      <c r="K121" s="338"/>
      <c r="L121" s="338"/>
      <c r="M121" s="338"/>
      <c r="N121" s="338"/>
      <c r="O121" s="338">
        <f t="shared" si="15"/>
        <v>0</v>
      </c>
    </row>
    <row r="122" spans="1:15" hidden="1">
      <c r="A122" s="27" t="s">
        <v>453</v>
      </c>
      <c r="B122" s="23" t="s">
        <v>454</v>
      </c>
      <c r="C122" s="338"/>
      <c r="D122" s="338"/>
      <c r="E122" s="338"/>
      <c r="F122" s="338"/>
      <c r="G122" s="338"/>
      <c r="H122" s="338"/>
      <c r="I122" s="338"/>
      <c r="J122" s="338"/>
      <c r="K122" s="338"/>
      <c r="L122" s="338"/>
      <c r="M122" s="338"/>
      <c r="N122" s="338"/>
      <c r="O122" s="338">
        <f t="shared" si="15"/>
        <v>0</v>
      </c>
    </row>
    <row r="123" spans="1:15" hidden="1">
      <c r="A123" s="27" t="s">
        <v>455</v>
      </c>
      <c r="B123" s="23" t="s">
        <v>456</v>
      </c>
      <c r="C123" s="338"/>
      <c r="D123" s="338"/>
      <c r="E123" s="338"/>
      <c r="F123" s="338"/>
      <c r="G123" s="338"/>
      <c r="H123" s="338"/>
      <c r="I123" s="338"/>
      <c r="J123" s="338"/>
      <c r="K123" s="338"/>
      <c r="L123" s="338"/>
      <c r="M123" s="338"/>
      <c r="N123" s="338"/>
      <c r="O123" s="338">
        <f t="shared" si="15"/>
        <v>0</v>
      </c>
    </row>
    <row r="124" spans="1:15" s="36" customFormat="1">
      <c r="A124" s="27" t="s">
        <v>56</v>
      </c>
      <c r="B124" s="23" t="s">
        <v>57</v>
      </c>
      <c r="C124" s="338">
        <f t="shared" ref="C124:J124" si="25">SUM(C120:C123)</f>
        <v>0</v>
      </c>
      <c r="D124" s="338">
        <f t="shared" si="25"/>
        <v>0</v>
      </c>
      <c r="E124" s="338">
        <f t="shared" si="25"/>
        <v>0</v>
      </c>
      <c r="F124" s="338">
        <f t="shared" si="25"/>
        <v>0</v>
      </c>
      <c r="G124" s="338">
        <f t="shared" si="25"/>
        <v>0</v>
      </c>
      <c r="H124" s="338">
        <f t="shared" si="25"/>
        <v>0</v>
      </c>
      <c r="I124" s="338">
        <f t="shared" si="25"/>
        <v>0</v>
      </c>
      <c r="J124" s="338">
        <f t="shared" si="25"/>
        <v>0</v>
      </c>
      <c r="K124" s="338">
        <v>226097787</v>
      </c>
      <c r="L124" s="338">
        <f>SUM(L120:L123)</f>
        <v>0</v>
      </c>
      <c r="M124" s="338">
        <f>SUM(M120:M123)</f>
        <v>0</v>
      </c>
      <c r="N124" s="338">
        <f>SUM(N120:N123)</f>
        <v>0</v>
      </c>
      <c r="O124" s="338">
        <f t="shared" si="15"/>
        <v>226097787</v>
      </c>
    </row>
    <row r="125" spans="1:15" s="139" customFormat="1">
      <c r="A125" s="346" t="s">
        <v>60</v>
      </c>
      <c r="B125" s="40" t="s">
        <v>61</v>
      </c>
      <c r="C125" s="341">
        <f>SUM(C119:C124)</f>
        <v>0</v>
      </c>
      <c r="D125" s="341">
        <f t="shared" ref="D125:N125" si="26">SUM(D119:D124)</f>
        <v>0</v>
      </c>
      <c r="E125" s="341">
        <f t="shared" si="26"/>
        <v>1425000</v>
      </c>
      <c r="F125" s="341">
        <f t="shared" si="26"/>
        <v>0</v>
      </c>
      <c r="G125" s="341">
        <f t="shared" si="26"/>
        <v>0</v>
      </c>
      <c r="H125" s="341">
        <f t="shared" si="26"/>
        <v>0</v>
      </c>
      <c r="I125" s="341">
        <f t="shared" si="26"/>
        <v>0</v>
      </c>
      <c r="J125" s="341">
        <f t="shared" si="26"/>
        <v>0</v>
      </c>
      <c r="K125" s="341">
        <f t="shared" si="26"/>
        <v>227522787</v>
      </c>
      <c r="L125" s="341">
        <f t="shared" si="26"/>
        <v>0</v>
      </c>
      <c r="M125" s="341">
        <f t="shared" si="26"/>
        <v>0</v>
      </c>
      <c r="N125" s="341">
        <f t="shared" si="26"/>
        <v>0</v>
      </c>
      <c r="O125" s="338">
        <f t="shared" si="15"/>
        <v>228947787</v>
      </c>
    </row>
    <row r="126" spans="1:15" hidden="1">
      <c r="A126" s="37" t="s">
        <v>457</v>
      </c>
      <c r="B126" s="23" t="s">
        <v>458</v>
      </c>
      <c r="C126" s="338"/>
      <c r="D126" s="338"/>
      <c r="E126" s="338"/>
      <c r="F126" s="338"/>
      <c r="G126" s="338"/>
      <c r="H126" s="338"/>
      <c r="I126" s="338"/>
      <c r="J126" s="338"/>
      <c r="K126" s="338"/>
      <c r="L126" s="338"/>
      <c r="M126" s="338"/>
      <c r="N126" s="338"/>
      <c r="O126" s="338">
        <f t="shared" si="15"/>
        <v>0</v>
      </c>
    </row>
    <row r="127" spans="1:15">
      <c r="A127" s="37" t="s">
        <v>62</v>
      </c>
      <c r="B127" s="23" t="s">
        <v>63</v>
      </c>
      <c r="C127" s="338">
        <v>1453632</v>
      </c>
      <c r="D127" s="338">
        <v>1453632</v>
      </c>
      <c r="E127" s="338">
        <v>1453632</v>
      </c>
      <c r="F127" s="338">
        <v>1453632</v>
      </c>
      <c r="G127" s="338">
        <v>1453632</v>
      </c>
      <c r="H127" s="338">
        <v>1453632</v>
      </c>
      <c r="I127" s="338">
        <v>1453632</v>
      </c>
      <c r="J127" s="338">
        <v>1453632</v>
      </c>
      <c r="K127" s="338">
        <v>1453632</v>
      </c>
      <c r="L127" s="338">
        <v>1453632</v>
      </c>
      <c r="M127" s="338">
        <v>1453632</v>
      </c>
      <c r="N127" s="338">
        <v>1453632</v>
      </c>
      <c r="O127" s="338">
        <f t="shared" si="15"/>
        <v>17443584</v>
      </c>
    </row>
    <row r="128" spans="1:15">
      <c r="A128" s="37" t="s">
        <v>64</v>
      </c>
      <c r="B128" s="23" t="s">
        <v>65</v>
      </c>
      <c r="C128" s="338">
        <v>5000</v>
      </c>
      <c r="D128" s="338">
        <v>5000</v>
      </c>
      <c r="E128" s="338">
        <v>5000</v>
      </c>
      <c r="F128" s="338">
        <v>5000</v>
      </c>
      <c r="G128" s="338">
        <v>5000</v>
      </c>
      <c r="H128" s="338">
        <v>5000</v>
      </c>
      <c r="I128" s="338">
        <v>5000</v>
      </c>
      <c r="J128" s="338">
        <v>5000</v>
      </c>
      <c r="K128" s="338">
        <v>5000</v>
      </c>
      <c r="L128" s="338">
        <v>5000</v>
      </c>
      <c r="M128" s="338">
        <v>5000</v>
      </c>
      <c r="N128" s="338">
        <v>5000</v>
      </c>
      <c r="O128" s="338">
        <f t="shared" si="15"/>
        <v>60000</v>
      </c>
    </row>
    <row r="129" spans="1:15">
      <c r="A129" s="37" t="s">
        <v>66</v>
      </c>
      <c r="B129" s="23" t="s">
        <v>67</v>
      </c>
      <c r="C129" s="338">
        <v>1070858</v>
      </c>
      <c r="D129" s="338">
        <v>1070858</v>
      </c>
      <c r="E129" s="338">
        <v>1070858</v>
      </c>
      <c r="F129" s="338">
        <v>1070858</v>
      </c>
      <c r="G129" s="338">
        <v>1070858</v>
      </c>
      <c r="H129" s="338">
        <v>1070858</v>
      </c>
      <c r="I129" s="338">
        <v>1070858</v>
      </c>
      <c r="J129" s="338">
        <v>1070856</v>
      </c>
      <c r="K129" s="338">
        <v>1070858</v>
      </c>
      <c r="L129" s="338">
        <v>1070858</v>
      </c>
      <c r="M129" s="338">
        <v>1070858</v>
      </c>
      <c r="N129" s="338">
        <v>1070858</v>
      </c>
      <c r="O129" s="338">
        <f t="shared" si="15"/>
        <v>12850294</v>
      </c>
    </row>
    <row r="130" spans="1:15">
      <c r="A130" s="37" t="s">
        <v>68</v>
      </c>
      <c r="B130" s="23" t="s">
        <v>69</v>
      </c>
      <c r="C130" s="338">
        <v>1593139</v>
      </c>
      <c r="D130" s="338">
        <v>1593139</v>
      </c>
      <c r="E130" s="338">
        <v>1593140</v>
      </c>
      <c r="F130" s="338">
        <v>1593139</v>
      </c>
      <c r="G130" s="338">
        <v>1593140</v>
      </c>
      <c r="H130" s="338">
        <v>1593139</v>
      </c>
      <c r="I130" s="338">
        <v>1593140</v>
      </c>
      <c r="J130" s="338">
        <v>1593139</v>
      </c>
      <c r="K130" s="338">
        <v>1593140</v>
      </c>
      <c r="L130" s="338">
        <v>1593139</v>
      </c>
      <c r="M130" s="338">
        <v>1593139</v>
      </c>
      <c r="N130" s="338">
        <v>1593139</v>
      </c>
      <c r="O130" s="338">
        <f t="shared" si="15"/>
        <v>19117672</v>
      </c>
    </row>
    <row r="131" spans="1:15">
      <c r="A131" s="37" t="s">
        <v>70</v>
      </c>
      <c r="B131" s="23" t="s">
        <v>71</v>
      </c>
      <c r="C131" s="338"/>
      <c r="D131" s="338"/>
      <c r="E131" s="338"/>
      <c r="F131" s="338"/>
      <c r="G131" s="338">
        <v>2311000</v>
      </c>
      <c r="H131" s="338"/>
      <c r="I131" s="338"/>
      <c r="J131" s="338"/>
      <c r="K131" s="338"/>
      <c r="L131" s="338"/>
      <c r="M131" s="338"/>
      <c r="N131" s="338"/>
      <c r="O131" s="338">
        <f t="shared" si="15"/>
        <v>2311000</v>
      </c>
    </row>
    <row r="132" spans="1:15">
      <c r="A132" s="37" t="s">
        <v>385</v>
      </c>
      <c r="B132" s="23" t="s">
        <v>73</v>
      </c>
      <c r="C132" s="338">
        <v>62074</v>
      </c>
      <c r="D132" s="338">
        <v>62074</v>
      </c>
      <c r="E132" s="338">
        <v>62074</v>
      </c>
      <c r="F132" s="338">
        <v>62074</v>
      </c>
      <c r="G132" s="338">
        <v>62074</v>
      </c>
      <c r="H132" s="338">
        <v>62074</v>
      </c>
      <c r="I132" s="338">
        <v>62074</v>
      </c>
      <c r="J132" s="338">
        <v>62074</v>
      </c>
      <c r="K132" s="338">
        <v>62074</v>
      </c>
      <c r="L132" s="338">
        <v>62075</v>
      </c>
      <c r="M132" s="338">
        <v>62074</v>
      </c>
      <c r="N132" s="338">
        <v>62074</v>
      </c>
      <c r="O132" s="338">
        <f t="shared" si="15"/>
        <v>744889</v>
      </c>
    </row>
    <row r="133" spans="1:15" s="139" customFormat="1">
      <c r="A133" s="347" t="s">
        <v>78</v>
      </c>
      <c r="B133" s="40" t="s">
        <v>79</v>
      </c>
      <c r="C133" s="341">
        <f t="shared" ref="C133:N133" si="27">SUM(C126:C132)</f>
        <v>4184703</v>
      </c>
      <c r="D133" s="341">
        <f t="shared" si="27"/>
        <v>4184703</v>
      </c>
      <c r="E133" s="341">
        <f t="shared" si="27"/>
        <v>4184704</v>
      </c>
      <c r="F133" s="341">
        <f t="shared" si="27"/>
        <v>4184703</v>
      </c>
      <c r="G133" s="341">
        <f t="shared" si="27"/>
        <v>6495704</v>
      </c>
      <c r="H133" s="341">
        <f t="shared" si="27"/>
        <v>4184703</v>
      </c>
      <c r="I133" s="341">
        <f t="shared" si="27"/>
        <v>4184704</v>
      </c>
      <c r="J133" s="341">
        <f t="shared" si="27"/>
        <v>4184701</v>
      </c>
      <c r="K133" s="341">
        <f t="shared" si="27"/>
        <v>4184704</v>
      </c>
      <c r="L133" s="341">
        <f t="shared" si="27"/>
        <v>4184704</v>
      </c>
      <c r="M133" s="341">
        <f t="shared" si="27"/>
        <v>4184703</v>
      </c>
      <c r="N133" s="341">
        <f t="shared" si="27"/>
        <v>4184703</v>
      </c>
      <c r="O133" s="338">
        <f t="shared" si="15"/>
        <v>52527439</v>
      </c>
    </row>
    <row r="134" spans="1:15" s="139" customFormat="1" ht="15.75">
      <c r="A134" s="39" t="s">
        <v>80</v>
      </c>
      <c r="B134" s="40"/>
      <c r="C134" s="345">
        <f>SUM(C114+C125+C133)</f>
        <v>17747491</v>
      </c>
      <c r="D134" s="345">
        <f t="shared" ref="D134:N134" si="28">SUM(D114+D125+D133)</f>
        <v>17747491</v>
      </c>
      <c r="E134" s="345">
        <f t="shared" si="28"/>
        <v>19172492</v>
      </c>
      <c r="F134" s="345">
        <f t="shared" si="28"/>
        <v>17747490</v>
      </c>
      <c r="G134" s="345">
        <f t="shared" si="28"/>
        <v>23773333</v>
      </c>
      <c r="H134" s="345">
        <f t="shared" si="28"/>
        <v>21837569</v>
      </c>
      <c r="I134" s="345">
        <f t="shared" si="28"/>
        <v>17747492</v>
      </c>
      <c r="J134" s="345">
        <f t="shared" si="28"/>
        <v>31428459</v>
      </c>
      <c r="K134" s="345">
        <f t="shared" si="28"/>
        <v>245270278</v>
      </c>
      <c r="L134" s="345">
        <f t="shared" si="28"/>
        <v>17747492</v>
      </c>
      <c r="M134" s="345">
        <f t="shared" si="28"/>
        <v>17747486</v>
      </c>
      <c r="N134" s="345">
        <f t="shared" si="28"/>
        <v>17747491</v>
      </c>
      <c r="O134" s="338">
        <f t="shared" si="15"/>
        <v>465714564</v>
      </c>
    </row>
    <row r="135" spans="1:15" s="139" customFormat="1" hidden="1">
      <c r="A135" s="349" t="s">
        <v>459</v>
      </c>
      <c r="B135" s="350" t="s">
        <v>460</v>
      </c>
      <c r="C135" s="345"/>
      <c r="D135" s="345"/>
      <c r="E135" s="345"/>
      <c r="F135" s="345"/>
      <c r="G135" s="345"/>
      <c r="H135" s="345"/>
      <c r="I135" s="345"/>
      <c r="J135" s="345"/>
      <c r="K135" s="345"/>
      <c r="L135" s="345"/>
      <c r="M135" s="345"/>
      <c r="N135" s="345"/>
      <c r="O135" s="338">
        <f t="shared" si="15"/>
        <v>0</v>
      </c>
    </row>
    <row r="136" spans="1:15" s="139" customFormat="1" hidden="1">
      <c r="A136" s="349" t="s">
        <v>81</v>
      </c>
      <c r="B136" s="350" t="s">
        <v>82</v>
      </c>
      <c r="C136" s="345"/>
      <c r="D136" s="345"/>
      <c r="E136" s="345"/>
      <c r="F136" s="345"/>
      <c r="G136" s="345"/>
      <c r="H136" s="345"/>
      <c r="I136" s="345"/>
      <c r="J136" s="345"/>
      <c r="K136" s="345"/>
      <c r="L136" s="345"/>
      <c r="M136" s="345"/>
      <c r="N136" s="345"/>
      <c r="O136" s="338">
        <f t="shared" si="15"/>
        <v>0</v>
      </c>
    </row>
    <row r="137" spans="1:15" s="139" customFormat="1" hidden="1">
      <c r="A137" s="349" t="s">
        <v>461</v>
      </c>
      <c r="B137" s="350" t="s">
        <v>462</v>
      </c>
      <c r="C137" s="345"/>
      <c r="D137" s="345"/>
      <c r="E137" s="345"/>
      <c r="F137" s="345"/>
      <c r="G137" s="345"/>
      <c r="H137" s="345"/>
      <c r="I137" s="345"/>
      <c r="J137" s="345"/>
      <c r="K137" s="345"/>
      <c r="L137" s="345"/>
      <c r="M137" s="345"/>
      <c r="N137" s="345"/>
      <c r="O137" s="338">
        <f t="shared" si="15"/>
        <v>0</v>
      </c>
    </row>
    <row r="138" spans="1:15" s="139" customFormat="1" hidden="1">
      <c r="A138" s="349" t="s">
        <v>463</v>
      </c>
      <c r="B138" s="350" t="s">
        <v>464</v>
      </c>
      <c r="C138" s="345"/>
      <c r="D138" s="345"/>
      <c r="E138" s="345"/>
      <c r="F138" s="345"/>
      <c r="G138" s="345"/>
      <c r="H138" s="345"/>
      <c r="I138" s="345"/>
      <c r="J138" s="345"/>
      <c r="K138" s="345"/>
      <c r="L138" s="345"/>
      <c r="M138" s="345"/>
      <c r="N138" s="345"/>
      <c r="O138" s="338">
        <f t="shared" si="15"/>
        <v>0</v>
      </c>
    </row>
    <row r="139" spans="1:15" s="139" customFormat="1" hidden="1">
      <c r="A139" s="349" t="s">
        <v>465</v>
      </c>
      <c r="B139" s="350" t="s">
        <v>466</v>
      </c>
      <c r="C139" s="345"/>
      <c r="D139" s="345"/>
      <c r="E139" s="345"/>
      <c r="F139" s="345"/>
      <c r="G139" s="345"/>
      <c r="H139" s="345"/>
      <c r="I139" s="345"/>
      <c r="J139" s="345"/>
      <c r="K139" s="345"/>
      <c r="L139" s="345"/>
      <c r="M139" s="345"/>
      <c r="N139" s="345"/>
      <c r="O139" s="338">
        <f t="shared" ref="O139:O168" si="29">SUM(C139:N139)</f>
        <v>0</v>
      </c>
    </row>
    <row r="140" spans="1:15" s="139" customFormat="1">
      <c r="A140" s="346" t="s">
        <v>83</v>
      </c>
      <c r="B140" s="40" t="s">
        <v>84</v>
      </c>
      <c r="C140" s="345"/>
      <c r="D140" s="345"/>
      <c r="E140" s="345"/>
      <c r="F140" s="345"/>
      <c r="G140" s="345">
        <v>42000000</v>
      </c>
      <c r="H140" s="345"/>
      <c r="I140" s="345"/>
      <c r="J140" s="345"/>
      <c r="K140" s="345"/>
      <c r="L140" s="345"/>
      <c r="M140" s="345"/>
      <c r="N140" s="345"/>
      <c r="O140" s="338">
        <f t="shared" si="29"/>
        <v>42000000</v>
      </c>
    </row>
    <row r="141" spans="1:15" s="139" customFormat="1" hidden="1">
      <c r="A141" s="349" t="s">
        <v>249</v>
      </c>
      <c r="B141" s="350" t="s">
        <v>250</v>
      </c>
      <c r="C141" s="345"/>
      <c r="D141" s="345"/>
      <c r="E141" s="345"/>
      <c r="F141" s="345"/>
      <c r="G141" s="345"/>
      <c r="H141" s="345"/>
      <c r="I141" s="345"/>
      <c r="J141" s="345"/>
      <c r="K141" s="345"/>
      <c r="L141" s="345"/>
      <c r="M141" s="345"/>
      <c r="N141" s="345"/>
      <c r="O141" s="338">
        <f t="shared" si="29"/>
        <v>0</v>
      </c>
    </row>
    <row r="142" spans="1:15" s="139" customFormat="1" hidden="1">
      <c r="A142" s="351" t="s">
        <v>251</v>
      </c>
      <c r="B142" s="350" t="s">
        <v>252</v>
      </c>
      <c r="C142" s="345"/>
      <c r="D142" s="345"/>
      <c r="E142" s="345"/>
      <c r="F142" s="345"/>
      <c r="G142" s="345"/>
      <c r="H142" s="345"/>
      <c r="I142" s="345"/>
      <c r="J142" s="345"/>
      <c r="K142" s="345"/>
      <c r="L142" s="345"/>
      <c r="M142" s="345"/>
      <c r="N142" s="345"/>
      <c r="O142" s="338">
        <f t="shared" si="29"/>
        <v>0</v>
      </c>
    </row>
    <row r="143" spans="1:15" s="139" customFormat="1" hidden="1">
      <c r="A143" s="349" t="s">
        <v>253</v>
      </c>
      <c r="B143" s="350" t="s">
        <v>254</v>
      </c>
      <c r="C143" s="345"/>
      <c r="D143" s="345"/>
      <c r="E143" s="345"/>
      <c r="F143" s="345"/>
      <c r="G143" s="345"/>
      <c r="H143" s="345"/>
      <c r="I143" s="345"/>
      <c r="J143" s="345"/>
      <c r="K143" s="345"/>
      <c r="L143" s="345"/>
      <c r="M143" s="345"/>
      <c r="N143" s="345"/>
      <c r="O143" s="338">
        <f t="shared" si="29"/>
        <v>0</v>
      </c>
    </row>
    <row r="144" spans="1:15" s="139" customFormat="1" ht="15.75">
      <c r="A144" s="39" t="s">
        <v>87</v>
      </c>
      <c r="B144" s="40"/>
      <c r="C144" s="345">
        <f t="shared" ref="C144:N144" si="30">SUM(C140:C143)</f>
        <v>0</v>
      </c>
      <c r="D144" s="345">
        <f t="shared" si="30"/>
        <v>0</v>
      </c>
      <c r="E144" s="345">
        <f t="shared" si="30"/>
        <v>0</v>
      </c>
      <c r="F144" s="345">
        <f t="shared" si="30"/>
        <v>0</v>
      </c>
      <c r="G144" s="345">
        <f t="shared" si="30"/>
        <v>42000000</v>
      </c>
      <c r="H144" s="345">
        <f t="shared" si="30"/>
        <v>0</v>
      </c>
      <c r="I144" s="345">
        <f t="shared" si="30"/>
        <v>0</v>
      </c>
      <c r="J144" s="345">
        <f t="shared" si="30"/>
        <v>0</v>
      </c>
      <c r="K144" s="345">
        <f t="shared" si="30"/>
        <v>0</v>
      </c>
      <c r="L144" s="345">
        <f t="shared" si="30"/>
        <v>0</v>
      </c>
      <c r="M144" s="345">
        <f t="shared" si="30"/>
        <v>0</v>
      </c>
      <c r="N144" s="345">
        <f t="shared" si="30"/>
        <v>0</v>
      </c>
      <c r="O144" s="338">
        <f t="shared" si="29"/>
        <v>42000000</v>
      </c>
    </row>
    <row r="145" spans="1:15" s="139" customFormat="1" ht="15.75">
      <c r="A145" s="42" t="s">
        <v>88</v>
      </c>
      <c r="B145" s="43" t="s">
        <v>89</v>
      </c>
      <c r="C145" s="341">
        <f t="shared" ref="C145:N145" si="31">SUM(C134+C144)</f>
        <v>17747491</v>
      </c>
      <c r="D145" s="341">
        <f t="shared" si="31"/>
        <v>17747491</v>
      </c>
      <c r="E145" s="341">
        <f t="shared" si="31"/>
        <v>19172492</v>
      </c>
      <c r="F145" s="341">
        <f t="shared" si="31"/>
        <v>17747490</v>
      </c>
      <c r="G145" s="341">
        <f t="shared" si="31"/>
        <v>65773333</v>
      </c>
      <c r="H145" s="341">
        <f t="shared" si="31"/>
        <v>21837569</v>
      </c>
      <c r="I145" s="341">
        <f t="shared" si="31"/>
        <v>17747492</v>
      </c>
      <c r="J145" s="341">
        <f t="shared" si="31"/>
        <v>31428459</v>
      </c>
      <c r="K145" s="341">
        <f t="shared" si="31"/>
        <v>245270278</v>
      </c>
      <c r="L145" s="341">
        <f t="shared" si="31"/>
        <v>17747492</v>
      </c>
      <c r="M145" s="341">
        <f t="shared" si="31"/>
        <v>17747486</v>
      </c>
      <c r="N145" s="341">
        <f t="shared" si="31"/>
        <v>17747491</v>
      </c>
      <c r="O145" s="338">
        <f t="shared" si="29"/>
        <v>507714564</v>
      </c>
    </row>
    <row r="146" spans="1:15" s="139" customFormat="1" ht="15.75">
      <c r="A146" s="45" t="s">
        <v>90</v>
      </c>
      <c r="B146" s="43"/>
      <c r="C146" s="345"/>
      <c r="D146" s="345"/>
      <c r="E146" s="345"/>
      <c r="F146" s="345"/>
      <c r="G146" s="345"/>
      <c r="H146" s="345"/>
      <c r="I146" s="345"/>
      <c r="J146" s="345"/>
      <c r="K146" s="345"/>
      <c r="L146" s="345"/>
      <c r="M146" s="345"/>
      <c r="N146" s="345"/>
      <c r="O146" s="338">
        <f t="shared" si="29"/>
        <v>0</v>
      </c>
    </row>
    <row r="147" spans="1:15" s="139" customFormat="1" ht="15.75">
      <c r="A147" s="45" t="s">
        <v>91</v>
      </c>
      <c r="B147" s="43"/>
      <c r="C147" s="345"/>
      <c r="D147" s="345"/>
      <c r="E147" s="345"/>
      <c r="F147" s="345"/>
      <c r="G147" s="345"/>
      <c r="H147" s="345"/>
      <c r="I147" s="345"/>
      <c r="J147" s="345"/>
      <c r="K147" s="345"/>
      <c r="L147" s="345"/>
      <c r="M147" s="345"/>
      <c r="N147" s="345"/>
      <c r="O147" s="338">
        <f t="shared" si="29"/>
        <v>0</v>
      </c>
    </row>
    <row r="148" spans="1:15" hidden="1">
      <c r="A148" s="37" t="s">
        <v>467</v>
      </c>
      <c r="B148" s="27" t="s">
        <v>468</v>
      </c>
      <c r="C148" s="338"/>
      <c r="D148" s="338"/>
      <c r="E148" s="338"/>
      <c r="F148" s="338"/>
      <c r="G148" s="338"/>
      <c r="H148" s="338"/>
      <c r="I148" s="338"/>
      <c r="J148" s="338"/>
      <c r="K148" s="338"/>
      <c r="L148" s="338"/>
      <c r="M148" s="338"/>
      <c r="N148" s="338"/>
      <c r="O148" s="338">
        <f t="shared" si="29"/>
        <v>0</v>
      </c>
    </row>
    <row r="149" spans="1:15" hidden="1">
      <c r="A149" s="195" t="s">
        <v>469</v>
      </c>
      <c r="B149" s="27" t="s">
        <v>470</v>
      </c>
      <c r="C149" s="338"/>
      <c r="D149" s="338"/>
      <c r="E149" s="338"/>
      <c r="F149" s="338"/>
      <c r="G149" s="338"/>
      <c r="H149" s="338"/>
      <c r="I149" s="338"/>
      <c r="J149" s="338"/>
      <c r="K149" s="338"/>
      <c r="L149" s="338"/>
      <c r="M149" s="338"/>
      <c r="N149" s="338"/>
      <c r="O149" s="338">
        <f t="shared" si="29"/>
        <v>0</v>
      </c>
    </row>
    <row r="150" spans="1:15" hidden="1">
      <c r="A150" s="37" t="s">
        <v>471</v>
      </c>
      <c r="B150" s="27" t="s">
        <v>472</v>
      </c>
      <c r="C150" s="338"/>
      <c r="D150" s="338"/>
      <c r="E150" s="338"/>
      <c r="F150" s="338"/>
      <c r="G150" s="338"/>
      <c r="H150" s="338"/>
      <c r="I150" s="338"/>
      <c r="J150" s="338"/>
      <c r="K150" s="338"/>
      <c r="L150" s="338"/>
      <c r="M150" s="338"/>
      <c r="N150" s="338"/>
      <c r="O150" s="338">
        <f t="shared" si="29"/>
        <v>0</v>
      </c>
    </row>
    <row r="151" spans="1:15" hidden="1">
      <c r="A151" s="195" t="s">
        <v>473</v>
      </c>
      <c r="B151" s="27" t="s">
        <v>474</v>
      </c>
      <c r="C151" s="338"/>
      <c r="D151" s="338"/>
      <c r="E151" s="338"/>
      <c r="F151" s="338"/>
      <c r="G151" s="338"/>
      <c r="H151" s="338"/>
      <c r="I151" s="338"/>
      <c r="J151" s="338"/>
      <c r="K151" s="338"/>
      <c r="L151" s="338"/>
      <c r="M151" s="338"/>
      <c r="N151" s="338"/>
      <c r="O151" s="338">
        <f t="shared" si="29"/>
        <v>0</v>
      </c>
    </row>
    <row r="152" spans="1:15">
      <c r="A152" s="27" t="s">
        <v>92</v>
      </c>
      <c r="B152" s="27" t="s">
        <v>93</v>
      </c>
      <c r="C152" s="338"/>
      <c r="D152" s="338"/>
      <c r="E152" s="338"/>
      <c r="F152" s="338"/>
      <c r="G152" s="338">
        <v>342417075</v>
      </c>
      <c r="H152" s="338"/>
      <c r="I152" s="338"/>
      <c r="J152" s="338"/>
      <c r="K152" s="338"/>
      <c r="L152" s="338"/>
      <c r="M152" s="338"/>
      <c r="N152" s="338"/>
      <c r="O152" s="338">
        <f t="shared" si="29"/>
        <v>342417075</v>
      </c>
    </row>
    <row r="153" spans="1:15" hidden="1">
      <c r="A153" s="27" t="s">
        <v>475</v>
      </c>
      <c r="B153" s="27" t="s">
        <v>93</v>
      </c>
      <c r="C153" s="338"/>
      <c r="D153" s="338"/>
      <c r="E153" s="338"/>
      <c r="F153" s="338"/>
      <c r="G153" s="338"/>
      <c r="H153" s="338"/>
      <c r="I153" s="338"/>
      <c r="J153" s="338"/>
      <c r="K153" s="338"/>
      <c r="L153" s="338"/>
      <c r="M153" s="338"/>
      <c r="N153" s="338"/>
      <c r="O153" s="338">
        <f t="shared" si="29"/>
        <v>0</v>
      </c>
    </row>
    <row r="154" spans="1:15" hidden="1">
      <c r="A154" s="27" t="s">
        <v>476</v>
      </c>
      <c r="B154" s="27" t="s">
        <v>477</v>
      </c>
      <c r="C154" s="338"/>
      <c r="D154" s="338"/>
      <c r="E154" s="338"/>
      <c r="F154" s="338"/>
      <c r="G154" s="338"/>
      <c r="H154" s="338"/>
      <c r="I154" s="338"/>
      <c r="J154" s="338"/>
      <c r="K154" s="338"/>
      <c r="L154" s="338"/>
      <c r="M154" s="338"/>
      <c r="N154" s="338"/>
      <c r="O154" s="338">
        <f t="shared" si="29"/>
        <v>0</v>
      </c>
    </row>
    <row r="155" spans="1:15" hidden="1">
      <c r="A155" s="27" t="s">
        <v>478</v>
      </c>
      <c r="B155" s="27" t="s">
        <v>477</v>
      </c>
      <c r="C155" s="338"/>
      <c r="D155" s="338"/>
      <c r="E155" s="338"/>
      <c r="F155" s="338"/>
      <c r="G155" s="338"/>
      <c r="H155" s="338"/>
      <c r="I155" s="338"/>
      <c r="J155" s="338"/>
      <c r="K155" s="338"/>
      <c r="L155" s="338"/>
      <c r="M155" s="338"/>
      <c r="N155" s="338"/>
      <c r="O155" s="338">
        <f t="shared" si="29"/>
        <v>0</v>
      </c>
    </row>
    <row r="156" spans="1:15">
      <c r="A156" s="28" t="s">
        <v>94</v>
      </c>
      <c r="B156" s="28" t="s">
        <v>95</v>
      </c>
      <c r="C156" s="339">
        <f>SUM(C152:C155)</f>
        <v>0</v>
      </c>
      <c r="D156" s="339">
        <f t="shared" ref="D156:N156" si="32">SUM(D152:D155)</f>
        <v>0</v>
      </c>
      <c r="E156" s="339">
        <f t="shared" si="32"/>
        <v>0</v>
      </c>
      <c r="F156" s="339">
        <f t="shared" si="32"/>
        <v>0</v>
      </c>
      <c r="G156" s="339">
        <f t="shared" si="32"/>
        <v>342417075</v>
      </c>
      <c r="H156" s="339">
        <f t="shared" si="32"/>
        <v>0</v>
      </c>
      <c r="I156" s="339">
        <f t="shared" si="32"/>
        <v>0</v>
      </c>
      <c r="J156" s="339">
        <f t="shared" si="32"/>
        <v>0</v>
      </c>
      <c r="K156" s="339">
        <f t="shared" si="32"/>
        <v>0</v>
      </c>
      <c r="L156" s="339">
        <f t="shared" si="32"/>
        <v>0</v>
      </c>
      <c r="M156" s="339">
        <f t="shared" si="32"/>
        <v>0</v>
      </c>
      <c r="N156" s="339">
        <f t="shared" si="32"/>
        <v>0</v>
      </c>
      <c r="O156" s="338">
        <f t="shared" si="29"/>
        <v>342417075</v>
      </c>
    </row>
    <row r="157" spans="1:15" hidden="1">
      <c r="A157" s="195" t="s">
        <v>479</v>
      </c>
      <c r="B157" s="27" t="s">
        <v>480</v>
      </c>
      <c r="C157" s="338"/>
      <c r="D157" s="338"/>
      <c r="E157" s="338"/>
      <c r="F157" s="338"/>
      <c r="G157" s="338"/>
      <c r="H157" s="338"/>
      <c r="I157" s="338"/>
      <c r="J157" s="338"/>
      <c r="K157" s="338"/>
      <c r="L157" s="338"/>
      <c r="M157" s="338"/>
      <c r="N157" s="338"/>
      <c r="O157" s="338">
        <f t="shared" si="29"/>
        <v>0</v>
      </c>
    </row>
    <row r="158" spans="1:15" hidden="1">
      <c r="A158" s="195" t="s">
        <v>481</v>
      </c>
      <c r="B158" s="27" t="s">
        <v>482</v>
      </c>
      <c r="C158" s="338"/>
      <c r="D158" s="338"/>
      <c r="E158" s="338"/>
      <c r="F158" s="338"/>
      <c r="G158" s="338"/>
      <c r="H158" s="338"/>
      <c r="I158" s="338"/>
      <c r="J158" s="338"/>
      <c r="K158" s="338"/>
      <c r="L158" s="338"/>
      <c r="M158" s="338"/>
      <c r="N158" s="338"/>
      <c r="O158" s="338">
        <f t="shared" si="29"/>
        <v>0</v>
      </c>
    </row>
    <row r="159" spans="1:15" hidden="1">
      <c r="A159" s="195" t="s">
        <v>259</v>
      </c>
      <c r="B159" s="27" t="s">
        <v>260</v>
      </c>
      <c r="C159" s="338"/>
      <c r="D159" s="338"/>
      <c r="E159" s="338"/>
      <c r="F159" s="338"/>
      <c r="G159" s="338"/>
      <c r="H159" s="338"/>
      <c r="I159" s="338"/>
      <c r="J159" s="338"/>
      <c r="K159" s="338"/>
      <c r="L159" s="338"/>
      <c r="M159" s="338"/>
      <c r="N159" s="338"/>
      <c r="O159" s="338">
        <f t="shared" si="29"/>
        <v>0</v>
      </c>
    </row>
    <row r="160" spans="1:15" hidden="1">
      <c r="A160" s="195" t="s">
        <v>483</v>
      </c>
      <c r="B160" s="27" t="s">
        <v>484</v>
      </c>
      <c r="C160" s="338"/>
      <c r="D160" s="338"/>
      <c r="E160" s="338"/>
      <c r="F160" s="338"/>
      <c r="G160" s="338"/>
      <c r="H160" s="338"/>
      <c r="I160" s="338"/>
      <c r="J160" s="338"/>
      <c r="K160" s="338"/>
      <c r="L160" s="338"/>
      <c r="M160" s="338"/>
      <c r="N160" s="338"/>
      <c r="O160" s="338">
        <f t="shared" si="29"/>
        <v>0</v>
      </c>
    </row>
    <row r="161" spans="1:15" hidden="1">
      <c r="A161" s="37" t="s">
        <v>485</v>
      </c>
      <c r="B161" s="27" t="s">
        <v>486</v>
      </c>
      <c r="C161" s="338"/>
      <c r="D161" s="338"/>
      <c r="E161" s="338"/>
      <c r="F161" s="338"/>
      <c r="G161" s="338"/>
      <c r="H161" s="338"/>
      <c r="I161" s="338"/>
      <c r="J161" s="338"/>
      <c r="K161" s="338"/>
      <c r="L161" s="338"/>
      <c r="M161" s="338"/>
      <c r="N161" s="338"/>
      <c r="O161" s="338">
        <f t="shared" si="29"/>
        <v>0</v>
      </c>
    </row>
    <row r="162" spans="1:15">
      <c r="A162" s="46" t="s">
        <v>96</v>
      </c>
      <c r="B162" s="28" t="s">
        <v>97</v>
      </c>
      <c r="C162" s="339">
        <f>SUM(C156)</f>
        <v>0</v>
      </c>
      <c r="D162" s="339">
        <f t="shared" ref="D162:N162" si="33">SUM(D156)</f>
        <v>0</v>
      </c>
      <c r="E162" s="339">
        <f t="shared" si="33"/>
        <v>0</v>
      </c>
      <c r="F162" s="339">
        <f t="shared" si="33"/>
        <v>0</v>
      </c>
      <c r="G162" s="339">
        <f t="shared" si="33"/>
        <v>342417075</v>
      </c>
      <c r="H162" s="339">
        <f t="shared" si="33"/>
        <v>0</v>
      </c>
      <c r="I162" s="339">
        <f t="shared" si="33"/>
        <v>0</v>
      </c>
      <c r="J162" s="339">
        <f t="shared" si="33"/>
        <v>0</v>
      </c>
      <c r="K162" s="339">
        <f t="shared" si="33"/>
        <v>0</v>
      </c>
      <c r="L162" s="339">
        <f t="shared" si="33"/>
        <v>0</v>
      </c>
      <c r="M162" s="339">
        <f t="shared" si="33"/>
        <v>0</v>
      </c>
      <c r="N162" s="339">
        <f t="shared" si="33"/>
        <v>0</v>
      </c>
      <c r="O162" s="338">
        <f t="shared" si="29"/>
        <v>342417075</v>
      </c>
    </row>
    <row r="163" spans="1:15" hidden="1">
      <c r="A163" s="37" t="s">
        <v>487</v>
      </c>
      <c r="B163" s="27" t="s">
        <v>488</v>
      </c>
      <c r="C163" s="338"/>
      <c r="D163" s="338"/>
      <c r="E163" s="338"/>
      <c r="F163" s="338"/>
      <c r="G163" s="338"/>
      <c r="H163" s="338"/>
      <c r="I163" s="338"/>
      <c r="J163" s="338"/>
      <c r="K163" s="338"/>
      <c r="L163" s="338"/>
      <c r="M163" s="338"/>
      <c r="N163" s="338"/>
      <c r="O163" s="338">
        <f t="shared" si="29"/>
        <v>0</v>
      </c>
    </row>
    <row r="164" spans="1:15" hidden="1">
      <c r="A164" s="37" t="s">
        <v>489</v>
      </c>
      <c r="B164" s="27" t="s">
        <v>490</v>
      </c>
      <c r="C164" s="338"/>
      <c r="D164" s="338"/>
      <c r="E164" s="338"/>
      <c r="F164" s="338"/>
      <c r="G164" s="338"/>
      <c r="H164" s="338"/>
      <c r="I164" s="338"/>
      <c r="J164" s="338"/>
      <c r="K164" s="338"/>
      <c r="L164" s="338"/>
      <c r="M164" s="338"/>
      <c r="N164" s="338"/>
      <c r="O164" s="338">
        <f t="shared" si="29"/>
        <v>0</v>
      </c>
    </row>
    <row r="165" spans="1:15" hidden="1">
      <c r="A165" s="195" t="s">
        <v>491</v>
      </c>
      <c r="B165" s="27" t="s">
        <v>492</v>
      </c>
      <c r="C165" s="338"/>
      <c r="D165" s="338"/>
      <c r="E165" s="338"/>
      <c r="F165" s="338"/>
      <c r="G165" s="338"/>
      <c r="H165" s="338"/>
      <c r="I165" s="338"/>
      <c r="J165" s="338"/>
      <c r="K165" s="338"/>
      <c r="L165" s="338"/>
      <c r="M165" s="338"/>
      <c r="N165" s="338"/>
      <c r="O165" s="338">
        <f t="shared" si="29"/>
        <v>0</v>
      </c>
    </row>
    <row r="166" spans="1:15" hidden="1">
      <c r="A166" s="195" t="s">
        <v>493</v>
      </c>
      <c r="B166" s="27" t="s">
        <v>494</v>
      </c>
      <c r="C166" s="338"/>
      <c r="D166" s="338"/>
      <c r="E166" s="338"/>
      <c r="F166" s="338"/>
      <c r="G166" s="338"/>
      <c r="H166" s="338"/>
      <c r="I166" s="338"/>
      <c r="J166" s="338"/>
      <c r="K166" s="338"/>
      <c r="L166" s="338"/>
      <c r="M166" s="338"/>
      <c r="N166" s="338"/>
      <c r="O166" s="338">
        <f t="shared" si="29"/>
        <v>0</v>
      </c>
    </row>
    <row r="167" spans="1:15" s="139" customFormat="1" ht="15.75">
      <c r="A167" s="47" t="s">
        <v>98</v>
      </c>
      <c r="B167" s="48" t="s">
        <v>99</v>
      </c>
      <c r="C167" s="341">
        <f>SUM(C162)</f>
        <v>0</v>
      </c>
      <c r="D167" s="341">
        <f t="shared" ref="D167:N167" si="34">SUM(D162)</f>
        <v>0</v>
      </c>
      <c r="E167" s="341">
        <f t="shared" si="34"/>
        <v>0</v>
      </c>
      <c r="F167" s="341">
        <f t="shared" si="34"/>
        <v>0</v>
      </c>
      <c r="G167" s="341">
        <f t="shared" si="34"/>
        <v>342417075</v>
      </c>
      <c r="H167" s="341">
        <f t="shared" si="34"/>
        <v>0</v>
      </c>
      <c r="I167" s="341">
        <f t="shared" si="34"/>
        <v>0</v>
      </c>
      <c r="J167" s="341">
        <f t="shared" si="34"/>
        <v>0</v>
      </c>
      <c r="K167" s="341">
        <f t="shared" si="34"/>
        <v>0</v>
      </c>
      <c r="L167" s="341">
        <f t="shared" si="34"/>
        <v>0</v>
      </c>
      <c r="M167" s="341">
        <f t="shared" si="34"/>
        <v>0</v>
      </c>
      <c r="N167" s="341">
        <f t="shared" si="34"/>
        <v>0</v>
      </c>
      <c r="O167" s="338">
        <f t="shared" si="29"/>
        <v>342417075</v>
      </c>
    </row>
    <row r="168" spans="1:15" s="139" customFormat="1" ht="15.75">
      <c r="A168" s="45" t="s">
        <v>21</v>
      </c>
      <c r="B168" s="49"/>
      <c r="C168" s="348">
        <f>SUM(C145+C167)</f>
        <v>17747491</v>
      </c>
      <c r="D168" s="348">
        <f t="shared" ref="D168:N168" si="35">SUM(D145+D167)</f>
        <v>17747491</v>
      </c>
      <c r="E168" s="348">
        <f t="shared" si="35"/>
        <v>19172492</v>
      </c>
      <c r="F168" s="348">
        <f t="shared" si="35"/>
        <v>17747490</v>
      </c>
      <c r="G168" s="348">
        <f t="shared" si="35"/>
        <v>408190408</v>
      </c>
      <c r="H168" s="348">
        <f t="shared" si="35"/>
        <v>21837569</v>
      </c>
      <c r="I168" s="348">
        <f t="shared" si="35"/>
        <v>17747492</v>
      </c>
      <c r="J168" s="348">
        <f t="shared" si="35"/>
        <v>31428459</v>
      </c>
      <c r="K168" s="348">
        <f t="shared" si="35"/>
        <v>245270278</v>
      </c>
      <c r="L168" s="348">
        <f t="shared" si="35"/>
        <v>17747492</v>
      </c>
      <c r="M168" s="348">
        <f t="shared" si="35"/>
        <v>17747486</v>
      </c>
      <c r="N168" s="348">
        <f t="shared" si="35"/>
        <v>17747491</v>
      </c>
      <c r="O168" s="338">
        <f t="shared" si="29"/>
        <v>850131639</v>
      </c>
    </row>
    <row r="169" spans="1:15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spans="1:15">
      <c r="A170" s="377">
        <v>2</v>
      </c>
      <c r="B170" s="377"/>
      <c r="C170" s="377"/>
      <c r="D170" s="377"/>
      <c r="E170" s="377"/>
      <c r="F170" s="377"/>
      <c r="G170" s="377"/>
      <c r="H170" s="377"/>
      <c r="I170" s="377"/>
      <c r="J170" s="377"/>
      <c r="K170" s="377"/>
      <c r="L170" s="377"/>
      <c r="M170" s="377"/>
      <c r="N170" s="377"/>
      <c r="O170" s="377"/>
    </row>
    <row r="171" spans="1:15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</row>
    <row r="172" spans="1:15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</row>
    <row r="173" spans="1:15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</row>
    <row r="174" spans="1:15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</row>
    <row r="175" spans="1:15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</row>
    <row r="176" spans="1:15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</row>
    <row r="177" spans="2:15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</row>
    <row r="178" spans="2:15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</row>
    <row r="179" spans="2:15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</row>
    <row r="180" spans="2:15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</row>
    <row r="181" spans="2:15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</row>
  </sheetData>
  <mergeCells count="4">
    <mergeCell ref="A1:O1"/>
    <mergeCell ref="A2:O2"/>
    <mergeCell ref="A3:O3"/>
    <mergeCell ref="A170:O170"/>
  </mergeCells>
  <printOptions horizontalCentered="1"/>
  <pageMargins left="0" right="0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workbookViewId="0">
      <selection activeCell="L11" sqref="L11"/>
    </sheetView>
  </sheetViews>
  <sheetFormatPr defaultRowHeight="15"/>
  <cols>
    <col min="1" max="1" width="99.42578125" customWidth="1"/>
    <col min="2" max="2" width="10.85546875" customWidth="1"/>
    <col min="3" max="3" width="15.140625" style="19" bestFit="1" customWidth="1"/>
    <col min="4" max="4" width="9.7109375" style="19" bestFit="1" customWidth="1"/>
    <col min="5" max="5" width="15.85546875" style="19" bestFit="1" customWidth="1"/>
    <col min="6" max="6" width="14.5703125" style="19" bestFit="1" customWidth="1"/>
    <col min="7" max="7" width="16.140625" customWidth="1"/>
    <col min="8" max="8" width="11.140625" customWidth="1"/>
    <col min="9" max="9" width="16.85546875" customWidth="1"/>
    <col min="10" max="10" width="12.5703125" bestFit="1" customWidth="1"/>
    <col min="11" max="11" width="16.28515625" customWidth="1"/>
    <col min="12" max="12" width="14.140625" customWidth="1"/>
    <col min="13" max="13" width="12.5703125" bestFit="1" customWidth="1"/>
    <col min="252" max="252" width="92.5703125" customWidth="1"/>
    <col min="254" max="254" width="15.42578125" customWidth="1"/>
    <col min="255" max="255" width="14.140625" customWidth="1"/>
    <col min="256" max="256" width="14" customWidth="1"/>
    <col min="257" max="257" width="14.85546875" customWidth="1"/>
    <col min="258" max="259" width="0" hidden="1" customWidth="1"/>
    <col min="260" max="260" width="14.5703125" bestFit="1" customWidth="1"/>
    <col min="508" max="508" width="92.5703125" customWidth="1"/>
    <col min="510" max="510" width="15.42578125" customWidth="1"/>
    <col min="511" max="511" width="14.140625" customWidth="1"/>
    <col min="512" max="512" width="14" customWidth="1"/>
    <col min="513" max="513" width="14.85546875" customWidth="1"/>
    <col min="514" max="515" width="0" hidden="1" customWidth="1"/>
    <col min="516" max="516" width="14.5703125" bestFit="1" customWidth="1"/>
    <col min="764" max="764" width="92.5703125" customWidth="1"/>
    <col min="766" max="766" width="15.42578125" customWidth="1"/>
    <col min="767" max="767" width="14.140625" customWidth="1"/>
    <col min="768" max="768" width="14" customWidth="1"/>
    <col min="769" max="769" width="14.85546875" customWidth="1"/>
    <col min="770" max="771" width="0" hidden="1" customWidth="1"/>
    <col min="772" max="772" width="14.5703125" bestFit="1" customWidth="1"/>
    <col min="1020" max="1020" width="92.5703125" customWidth="1"/>
    <col min="1022" max="1022" width="15.42578125" customWidth="1"/>
    <col min="1023" max="1023" width="14.140625" customWidth="1"/>
    <col min="1024" max="1024" width="14" customWidth="1"/>
    <col min="1025" max="1025" width="14.85546875" customWidth="1"/>
    <col min="1026" max="1027" width="0" hidden="1" customWidth="1"/>
    <col min="1028" max="1028" width="14.5703125" bestFit="1" customWidth="1"/>
    <col min="1276" max="1276" width="92.5703125" customWidth="1"/>
    <col min="1278" max="1278" width="15.42578125" customWidth="1"/>
    <col min="1279" max="1279" width="14.140625" customWidth="1"/>
    <col min="1280" max="1280" width="14" customWidth="1"/>
    <col min="1281" max="1281" width="14.85546875" customWidth="1"/>
    <col min="1282" max="1283" width="0" hidden="1" customWidth="1"/>
    <col min="1284" max="1284" width="14.5703125" bestFit="1" customWidth="1"/>
    <col min="1532" max="1532" width="92.5703125" customWidth="1"/>
    <col min="1534" max="1534" width="15.42578125" customWidth="1"/>
    <col min="1535" max="1535" width="14.140625" customWidth="1"/>
    <col min="1536" max="1536" width="14" customWidth="1"/>
    <col min="1537" max="1537" width="14.85546875" customWidth="1"/>
    <col min="1538" max="1539" width="0" hidden="1" customWidth="1"/>
    <col min="1540" max="1540" width="14.5703125" bestFit="1" customWidth="1"/>
    <col min="1788" max="1788" width="92.5703125" customWidth="1"/>
    <col min="1790" max="1790" width="15.42578125" customWidth="1"/>
    <col min="1791" max="1791" width="14.140625" customWidth="1"/>
    <col min="1792" max="1792" width="14" customWidth="1"/>
    <col min="1793" max="1793" width="14.85546875" customWidth="1"/>
    <col min="1794" max="1795" width="0" hidden="1" customWidth="1"/>
    <col min="1796" max="1796" width="14.5703125" bestFit="1" customWidth="1"/>
    <col min="2044" max="2044" width="92.5703125" customWidth="1"/>
    <col min="2046" max="2046" width="15.42578125" customWidth="1"/>
    <col min="2047" max="2047" width="14.140625" customWidth="1"/>
    <col min="2048" max="2048" width="14" customWidth="1"/>
    <col min="2049" max="2049" width="14.85546875" customWidth="1"/>
    <col min="2050" max="2051" width="0" hidden="1" customWidth="1"/>
    <col min="2052" max="2052" width="14.5703125" bestFit="1" customWidth="1"/>
    <col min="2300" max="2300" width="92.5703125" customWidth="1"/>
    <col min="2302" max="2302" width="15.42578125" customWidth="1"/>
    <col min="2303" max="2303" width="14.140625" customWidth="1"/>
    <col min="2304" max="2304" width="14" customWidth="1"/>
    <col min="2305" max="2305" width="14.85546875" customWidth="1"/>
    <col min="2306" max="2307" width="0" hidden="1" customWidth="1"/>
    <col min="2308" max="2308" width="14.5703125" bestFit="1" customWidth="1"/>
    <col min="2556" max="2556" width="92.5703125" customWidth="1"/>
    <col min="2558" max="2558" width="15.42578125" customWidth="1"/>
    <col min="2559" max="2559" width="14.140625" customWidth="1"/>
    <col min="2560" max="2560" width="14" customWidth="1"/>
    <col min="2561" max="2561" width="14.85546875" customWidth="1"/>
    <col min="2562" max="2563" width="0" hidden="1" customWidth="1"/>
    <col min="2564" max="2564" width="14.5703125" bestFit="1" customWidth="1"/>
    <col min="2812" max="2812" width="92.5703125" customWidth="1"/>
    <col min="2814" max="2814" width="15.42578125" customWidth="1"/>
    <col min="2815" max="2815" width="14.140625" customWidth="1"/>
    <col min="2816" max="2816" width="14" customWidth="1"/>
    <col min="2817" max="2817" width="14.85546875" customWidth="1"/>
    <col min="2818" max="2819" width="0" hidden="1" customWidth="1"/>
    <col min="2820" max="2820" width="14.5703125" bestFit="1" customWidth="1"/>
    <col min="3068" max="3068" width="92.5703125" customWidth="1"/>
    <col min="3070" max="3070" width="15.42578125" customWidth="1"/>
    <col min="3071" max="3071" width="14.140625" customWidth="1"/>
    <col min="3072" max="3072" width="14" customWidth="1"/>
    <col min="3073" max="3073" width="14.85546875" customWidth="1"/>
    <col min="3074" max="3075" width="0" hidden="1" customWidth="1"/>
    <col min="3076" max="3076" width="14.5703125" bestFit="1" customWidth="1"/>
    <col min="3324" max="3324" width="92.5703125" customWidth="1"/>
    <col min="3326" max="3326" width="15.42578125" customWidth="1"/>
    <col min="3327" max="3327" width="14.140625" customWidth="1"/>
    <col min="3328" max="3328" width="14" customWidth="1"/>
    <col min="3329" max="3329" width="14.85546875" customWidth="1"/>
    <col min="3330" max="3331" width="0" hidden="1" customWidth="1"/>
    <col min="3332" max="3332" width="14.5703125" bestFit="1" customWidth="1"/>
    <col min="3580" max="3580" width="92.5703125" customWidth="1"/>
    <col min="3582" max="3582" width="15.42578125" customWidth="1"/>
    <col min="3583" max="3583" width="14.140625" customWidth="1"/>
    <col min="3584" max="3584" width="14" customWidth="1"/>
    <col min="3585" max="3585" width="14.85546875" customWidth="1"/>
    <col min="3586" max="3587" width="0" hidden="1" customWidth="1"/>
    <col min="3588" max="3588" width="14.5703125" bestFit="1" customWidth="1"/>
    <col min="3836" max="3836" width="92.5703125" customWidth="1"/>
    <col min="3838" max="3838" width="15.42578125" customWidth="1"/>
    <col min="3839" max="3839" width="14.140625" customWidth="1"/>
    <col min="3840" max="3840" width="14" customWidth="1"/>
    <col min="3841" max="3841" width="14.85546875" customWidth="1"/>
    <col min="3842" max="3843" width="0" hidden="1" customWidth="1"/>
    <col min="3844" max="3844" width="14.5703125" bestFit="1" customWidth="1"/>
    <col min="4092" max="4092" width="92.5703125" customWidth="1"/>
    <col min="4094" max="4094" width="15.42578125" customWidth="1"/>
    <col min="4095" max="4095" width="14.140625" customWidth="1"/>
    <col min="4096" max="4096" width="14" customWidth="1"/>
    <col min="4097" max="4097" width="14.85546875" customWidth="1"/>
    <col min="4098" max="4099" width="0" hidden="1" customWidth="1"/>
    <col min="4100" max="4100" width="14.5703125" bestFit="1" customWidth="1"/>
    <col min="4348" max="4348" width="92.5703125" customWidth="1"/>
    <col min="4350" max="4350" width="15.42578125" customWidth="1"/>
    <col min="4351" max="4351" width="14.140625" customWidth="1"/>
    <col min="4352" max="4352" width="14" customWidth="1"/>
    <col min="4353" max="4353" width="14.85546875" customWidth="1"/>
    <col min="4354" max="4355" width="0" hidden="1" customWidth="1"/>
    <col min="4356" max="4356" width="14.5703125" bestFit="1" customWidth="1"/>
    <col min="4604" max="4604" width="92.5703125" customWidth="1"/>
    <col min="4606" max="4606" width="15.42578125" customWidth="1"/>
    <col min="4607" max="4607" width="14.140625" customWidth="1"/>
    <col min="4608" max="4608" width="14" customWidth="1"/>
    <col min="4609" max="4609" width="14.85546875" customWidth="1"/>
    <col min="4610" max="4611" width="0" hidden="1" customWidth="1"/>
    <col min="4612" max="4612" width="14.5703125" bestFit="1" customWidth="1"/>
    <col min="4860" max="4860" width="92.5703125" customWidth="1"/>
    <col min="4862" max="4862" width="15.42578125" customWidth="1"/>
    <col min="4863" max="4863" width="14.140625" customWidth="1"/>
    <col min="4864" max="4864" width="14" customWidth="1"/>
    <col min="4865" max="4865" width="14.85546875" customWidth="1"/>
    <col min="4866" max="4867" width="0" hidden="1" customWidth="1"/>
    <col min="4868" max="4868" width="14.5703125" bestFit="1" customWidth="1"/>
    <col min="5116" max="5116" width="92.5703125" customWidth="1"/>
    <col min="5118" max="5118" width="15.42578125" customWidth="1"/>
    <col min="5119" max="5119" width="14.140625" customWidth="1"/>
    <col min="5120" max="5120" width="14" customWidth="1"/>
    <col min="5121" max="5121" width="14.85546875" customWidth="1"/>
    <col min="5122" max="5123" width="0" hidden="1" customWidth="1"/>
    <col min="5124" max="5124" width="14.5703125" bestFit="1" customWidth="1"/>
    <col min="5372" max="5372" width="92.5703125" customWidth="1"/>
    <col min="5374" max="5374" width="15.42578125" customWidth="1"/>
    <col min="5375" max="5375" width="14.140625" customWidth="1"/>
    <col min="5376" max="5376" width="14" customWidth="1"/>
    <col min="5377" max="5377" width="14.85546875" customWidth="1"/>
    <col min="5378" max="5379" width="0" hidden="1" customWidth="1"/>
    <col min="5380" max="5380" width="14.5703125" bestFit="1" customWidth="1"/>
    <col min="5628" max="5628" width="92.5703125" customWidth="1"/>
    <col min="5630" max="5630" width="15.42578125" customWidth="1"/>
    <col min="5631" max="5631" width="14.140625" customWidth="1"/>
    <col min="5632" max="5632" width="14" customWidth="1"/>
    <col min="5633" max="5633" width="14.85546875" customWidth="1"/>
    <col min="5634" max="5635" width="0" hidden="1" customWidth="1"/>
    <col min="5636" max="5636" width="14.5703125" bestFit="1" customWidth="1"/>
    <col min="5884" max="5884" width="92.5703125" customWidth="1"/>
    <col min="5886" max="5886" width="15.42578125" customWidth="1"/>
    <col min="5887" max="5887" width="14.140625" customWidth="1"/>
    <col min="5888" max="5888" width="14" customWidth="1"/>
    <col min="5889" max="5889" width="14.85546875" customWidth="1"/>
    <col min="5890" max="5891" width="0" hidden="1" customWidth="1"/>
    <col min="5892" max="5892" width="14.5703125" bestFit="1" customWidth="1"/>
    <col min="6140" max="6140" width="92.5703125" customWidth="1"/>
    <col min="6142" max="6142" width="15.42578125" customWidth="1"/>
    <col min="6143" max="6143" width="14.140625" customWidth="1"/>
    <col min="6144" max="6144" width="14" customWidth="1"/>
    <col min="6145" max="6145" width="14.85546875" customWidth="1"/>
    <col min="6146" max="6147" width="0" hidden="1" customWidth="1"/>
    <col min="6148" max="6148" width="14.5703125" bestFit="1" customWidth="1"/>
    <col min="6396" max="6396" width="92.5703125" customWidth="1"/>
    <col min="6398" max="6398" width="15.42578125" customWidth="1"/>
    <col min="6399" max="6399" width="14.140625" customWidth="1"/>
    <col min="6400" max="6400" width="14" customWidth="1"/>
    <col min="6401" max="6401" width="14.85546875" customWidth="1"/>
    <col min="6402" max="6403" width="0" hidden="1" customWidth="1"/>
    <col min="6404" max="6404" width="14.5703125" bestFit="1" customWidth="1"/>
    <col min="6652" max="6652" width="92.5703125" customWidth="1"/>
    <col min="6654" max="6654" width="15.42578125" customWidth="1"/>
    <col min="6655" max="6655" width="14.140625" customWidth="1"/>
    <col min="6656" max="6656" width="14" customWidth="1"/>
    <col min="6657" max="6657" width="14.85546875" customWidth="1"/>
    <col min="6658" max="6659" width="0" hidden="1" customWidth="1"/>
    <col min="6660" max="6660" width="14.5703125" bestFit="1" customWidth="1"/>
    <col min="6908" max="6908" width="92.5703125" customWidth="1"/>
    <col min="6910" max="6910" width="15.42578125" customWidth="1"/>
    <col min="6911" max="6911" width="14.140625" customWidth="1"/>
    <col min="6912" max="6912" width="14" customWidth="1"/>
    <col min="6913" max="6913" width="14.85546875" customWidth="1"/>
    <col min="6914" max="6915" width="0" hidden="1" customWidth="1"/>
    <col min="6916" max="6916" width="14.5703125" bestFit="1" customWidth="1"/>
    <col min="7164" max="7164" width="92.5703125" customWidth="1"/>
    <col min="7166" max="7166" width="15.42578125" customWidth="1"/>
    <col min="7167" max="7167" width="14.140625" customWidth="1"/>
    <col min="7168" max="7168" width="14" customWidth="1"/>
    <col min="7169" max="7169" width="14.85546875" customWidth="1"/>
    <col min="7170" max="7171" width="0" hidden="1" customWidth="1"/>
    <col min="7172" max="7172" width="14.5703125" bestFit="1" customWidth="1"/>
    <col min="7420" max="7420" width="92.5703125" customWidth="1"/>
    <col min="7422" max="7422" width="15.42578125" customWidth="1"/>
    <col min="7423" max="7423" width="14.140625" customWidth="1"/>
    <col min="7424" max="7424" width="14" customWidth="1"/>
    <col min="7425" max="7425" width="14.85546875" customWidth="1"/>
    <col min="7426" max="7427" width="0" hidden="1" customWidth="1"/>
    <col min="7428" max="7428" width="14.5703125" bestFit="1" customWidth="1"/>
    <col min="7676" max="7676" width="92.5703125" customWidth="1"/>
    <col min="7678" max="7678" width="15.42578125" customWidth="1"/>
    <col min="7679" max="7679" width="14.140625" customWidth="1"/>
    <col min="7680" max="7680" width="14" customWidth="1"/>
    <col min="7681" max="7681" width="14.85546875" customWidth="1"/>
    <col min="7682" max="7683" width="0" hidden="1" customWidth="1"/>
    <col min="7684" max="7684" width="14.5703125" bestFit="1" customWidth="1"/>
    <col min="7932" max="7932" width="92.5703125" customWidth="1"/>
    <col min="7934" max="7934" width="15.42578125" customWidth="1"/>
    <col min="7935" max="7935" width="14.140625" customWidth="1"/>
    <col min="7936" max="7936" width="14" customWidth="1"/>
    <col min="7937" max="7937" width="14.85546875" customWidth="1"/>
    <col min="7938" max="7939" width="0" hidden="1" customWidth="1"/>
    <col min="7940" max="7940" width="14.5703125" bestFit="1" customWidth="1"/>
    <col min="8188" max="8188" width="92.5703125" customWidth="1"/>
    <col min="8190" max="8190" width="15.42578125" customWidth="1"/>
    <col min="8191" max="8191" width="14.140625" customWidth="1"/>
    <col min="8192" max="8192" width="14" customWidth="1"/>
    <col min="8193" max="8193" width="14.85546875" customWidth="1"/>
    <col min="8194" max="8195" width="0" hidden="1" customWidth="1"/>
    <col min="8196" max="8196" width="14.5703125" bestFit="1" customWidth="1"/>
    <col min="8444" max="8444" width="92.5703125" customWidth="1"/>
    <col min="8446" max="8446" width="15.42578125" customWidth="1"/>
    <col min="8447" max="8447" width="14.140625" customWidth="1"/>
    <col min="8448" max="8448" width="14" customWidth="1"/>
    <col min="8449" max="8449" width="14.85546875" customWidth="1"/>
    <col min="8450" max="8451" width="0" hidden="1" customWidth="1"/>
    <col min="8452" max="8452" width="14.5703125" bestFit="1" customWidth="1"/>
    <col min="8700" max="8700" width="92.5703125" customWidth="1"/>
    <col min="8702" max="8702" width="15.42578125" customWidth="1"/>
    <col min="8703" max="8703" width="14.140625" customWidth="1"/>
    <col min="8704" max="8704" width="14" customWidth="1"/>
    <col min="8705" max="8705" width="14.85546875" customWidth="1"/>
    <col min="8706" max="8707" width="0" hidden="1" customWidth="1"/>
    <col min="8708" max="8708" width="14.5703125" bestFit="1" customWidth="1"/>
    <col min="8956" max="8956" width="92.5703125" customWidth="1"/>
    <col min="8958" max="8958" width="15.42578125" customWidth="1"/>
    <col min="8959" max="8959" width="14.140625" customWidth="1"/>
    <col min="8960" max="8960" width="14" customWidth="1"/>
    <col min="8961" max="8961" width="14.85546875" customWidth="1"/>
    <col min="8962" max="8963" width="0" hidden="1" customWidth="1"/>
    <col min="8964" max="8964" width="14.5703125" bestFit="1" customWidth="1"/>
    <col min="9212" max="9212" width="92.5703125" customWidth="1"/>
    <col min="9214" max="9214" width="15.42578125" customWidth="1"/>
    <col min="9215" max="9215" width="14.140625" customWidth="1"/>
    <col min="9216" max="9216" width="14" customWidth="1"/>
    <col min="9217" max="9217" width="14.85546875" customWidth="1"/>
    <col min="9218" max="9219" width="0" hidden="1" customWidth="1"/>
    <col min="9220" max="9220" width="14.5703125" bestFit="1" customWidth="1"/>
    <col min="9468" max="9468" width="92.5703125" customWidth="1"/>
    <col min="9470" max="9470" width="15.42578125" customWidth="1"/>
    <col min="9471" max="9471" width="14.140625" customWidth="1"/>
    <col min="9472" max="9472" width="14" customWidth="1"/>
    <col min="9473" max="9473" width="14.85546875" customWidth="1"/>
    <col min="9474" max="9475" width="0" hidden="1" customWidth="1"/>
    <col min="9476" max="9476" width="14.5703125" bestFit="1" customWidth="1"/>
    <col min="9724" max="9724" width="92.5703125" customWidth="1"/>
    <col min="9726" max="9726" width="15.42578125" customWidth="1"/>
    <col min="9727" max="9727" width="14.140625" customWidth="1"/>
    <col min="9728" max="9728" width="14" customWidth="1"/>
    <col min="9729" max="9729" width="14.85546875" customWidth="1"/>
    <col min="9730" max="9731" width="0" hidden="1" customWidth="1"/>
    <col min="9732" max="9732" width="14.5703125" bestFit="1" customWidth="1"/>
    <col min="9980" max="9980" width="92.5703125" customWidth="1"/>
    <col min="9982" max="9982" width="15.42578125" customWidth="1"/>
    <col min="9983" max="9983" width="14.140625" customWidth="1"/>
    <col min="9984" max="9984" width="14" customWidth="1"/>
    <col min="9985" max="9985" width="14.85546875" customWidth="1"/>
    <col min="9986" max="9987" width="0" hidden="1" customWidth="1"/>
    <col min="9988" max="9988" width="14.5703125" bestFit="1" customWidth="1"/>
    <col min="10236" max="10236" width="92.5703125" customWidth="1"/>
    <col min="10238" max="10238" width="15.42578125" customWidth="1"/>
    <col min="10239" max="10239" width="14.140625" customWidth="1"/>
    <col min="10240" max="10240" width="14" customWidth="1"/>
    <col min="10241" max="10241" width="14.85546875" customWidth="1"/>
    <col min="10242" max="10243" width="0" hidden="1" customWidth="1"/>
    <col min="10244" max="10244" width="14.5703125" bestFit="1" customWidth="1"/>
    <col min="10492" max="10492" width="92.5703125" customWidth="1"/>
    <col min="10494" max="10494" width="15.42578125" customWidth="1"/>
    <col min="10495" max="10495" width="14.140625" customWidth="1"/>
    <col min="10496" max="10496" width="14" customWidth="1"/>
    <col min="10497" max="10497" width="14.85546875" customWidth="1"/>
    <col min="10498" max="10499" width="0" hidden="1" customWidth="1"/>
    <col min="10500" max="10500" width="14.5703125" bestFit="1" customWidth="1"/>
    <col min="10748" max="10748" width="92.5703125" customWidth="1"/>
    <col min="10750" max="10750" width="15.42578125" customWidth="1"/>
    <col min="10751" max="10751" width="14.140625" customWidth="1"/>
    <col min="10752" max="10752" width="14" customWidth="1"/>
    <col min="10753" max="10753" width="14.85546875" customWidth="1"/>
    <col min="10754" max="10755" width="0" hidden="1" customWidth="1"/>
    <col min="10756" max="10756" width="14.5703125" bestFit="1" customWidth="1"/>
    <col min="11004" max="11004" width="92.5703125" customWidth="1"/>
    <col min="11006" max="11006" width="15.42578125" customWidth="1"/>
    <col min="11007" max="11007" width="14.140625" customWidth="1"/>
    <col min="11008" max="11008" width="14" customWidth="1"/>
    <col min="11009" max="11009" width="14.85546875" customWidth="1"/>
    <col min="11010" max="11011" width="0" hidden="1" customWidth="1"/>
    <col min="11012" max="11012" width="14.5703125" bestFit="1" customWidth="1"/>
    <col min="11260" max="11260" width="92.5703125" customWidth="1"/>
    <col min="11262" max="11262" width="15.42578125" customWidth="1"/>
    <col min="11263" max="11263" width="14.140625" customWidth="1"/>
    <col min="11264" max="11264" width="14" customWidth="1"/>
    <col min="11265" max="11265" width="14.85546875" customWidth="1"/>
    <col min="11266" max="11267" width="0" hidden="1" customWidth="1"/>
    <col min="11268" max="11268" width="14.5703125" bestFit="1" customWidth="1"/>
    <col min="11516" max="11516" width="92.5703125" customWidth="1"/>
    <col min="11518" max="11518" width="15.42578125" customWidth="1"/>
    <col min="11519" max="11519" width="14.140625" customWidth="1"/>
    <col min="11520" max="11520" width="14" customWidth="1"/>
    <col min="11521" max="11521" width="14.85546875" customWidth="1"/>
    <col min="11522" max="11523" width="0" hidden="1" customWidth="1"/>
    <col min="11524" max="11524" width="14.5703125" bestFit="1" customWidth="1"/>
    <col min="11772" max="11772" width="92.5703125" customWidth="1"/>
    <col min="11774" max="11774" width="15.42578125" customWidth="1"/>
    <col min="11775" max="11775" width="14.140625" customWidth="1"/>
    <col min="11776" max="11776" width="14" customWidth="1"/>
    <col min="11777" max="11777" width="14.85546875" customWidth="1"/>
    <col min="11778" max="11779" width="0" hidden="1" customWidth="1"/>
    <col min="11780" max="11780" width="14.5703125" bestFit="1" customWidth="1"/>
    <col min="12028" max="12028" width="92.5703125" customWidth="1"/>
    <col min="12030" max="12030" width="15.42578125" customWidth="1"/>
    <col min="12031" max="12031" width="14.140625" customWidth="1"/>
    <col min="12032" max="12032" width="14" customWidth="1"/>
    <col min="12033" max="12033" width="14.85546875" customWidth="1"/>
    <col min="12034" max="12035" width="0" hidden="1" customWidth="1"/>
    <col min="12036" max="12036" width="14.5703125" bestFit="1" customWidth="1"/>
    <col min="12284" max="12284" width="92.5703125" customWidth="1"/>
    <col min="12286" max="12286" width="15.42578125" customWidth="1"/>
    <col min="12287" max="12287" width="14.140625" customWidth="1"/>
    <col min="12288" max="12288" width="14" customWidth="1"/>
    <col min="12289" max="12289" width="14.85546875" customWidth="1"/>
    <col min="12290" max="12291" width="0" hidden="1" customWidth="1"/>
    <col min="12292" max="12292" width="14.5703125" bestFit="1" customWidth="1"/>
    <col min="12540" max="12540" width="92.5703125" customWidth="1"/>
    <col min="12542" max="12542" width="15.42578125" customWidth="1"/>
    <col min="12543" max="12543" width="14.140625" customWidth="1"/>
    <col min="12544" max="12544" width="14" customWidth="1"/>
    <col min="12545" max="12545" width="14.85546875" customWidth="1"/>
    <col min="12546" max="12547" width="0" hidden="1" customWidth="1"/>
    <col min="12548" max="12548" width="14.5703125" bestFit="1" customWidth="1"/>
    <col min="12796" max="12796" width="92.5703125" customWidth="1"/>
    <col min="12798" max="12798" width="15.42578125" customWidth="1"/>
    <col min="12799" max="12799" width="14.140625" customWidth="1"/>
    <col min="12800" max="12800" width="14" customWidth="1"/>
    <col min="12801" max="12801" width="14.85546875" customWidth="1"/>
    <col min="12802" max="12803" width="0" hidden="1" customWidth="1"/>
    <col min="12804" max="12804" width="14.5703125" bestFit="1" customWidth="1"/>
    <col min="13052" max="13052" width="92.5703125" customWidth="1"/>
    <col min="13054" max="13054" width="15.42578125" customWidth="1"/>
    <col min="13055" max="13055" width="14.140625" customWidth="1"/>
    <col min="13056" max="13056" width="14" customWidth="1"/>
    <col min="13057" max="13057" width="14.85546875" customWidth="1"/>
    <col min="13058" max="13059" width="0" hidden="1" customWidth="1"/>
    <col min="13060" max="13060" width="14.5703125" bestFit="1" customWidth="1"/>
    <col min="13308" max="13308" width="92.5703125" customWidth="1"/>
    <col min="13310" max="13310" width="15.42578125" customWidth="1"/>
    <col min="13311" max="13311" width="14.140625" customWidth="1"/>
    <col min="13312" max="13312" width="14" customWidth="1"/>
    <col min="13313" max="13313" width="14.85546875" customWidth="1"/>
    <col min="13314" max="13315" width="0" hidden="1" customWidth="1"/>
    <col min="13316" max="13316" width="14.5703125" bestFit="1" customWidth="1"/>
    <col min="13564" max="13564" width="92.5703125" customWidth="1"/>
    <col min="13566" max="13566" width="15.42578125" customWidth="1"/>
    <col min="13567" max="13567" width="14.140625" customWidth="1"/>
    <col min="13568" max="13568" width="14" customWidth="1"/>
    <col min="13569" max="13569" width="14.85546875" customWidth="1"/>
    <col min="13570" max="13571" width="0" hidden="1" customWidth="1"/>
    <col min="13572" max="13572" width="14.5703125" bestFit="1" customWidth="1"/>
    <col min="13820" max="13820" width="92.5703125" customWidth="1"/>
    <col min="13822" max="13822" width="15.42578125" customWidth="1"/>
    <col min="13823" max="13823" width="14.140625" customWidth="1"/>
    <col min="13824" max="13824" width="14" customWidth="1"/>
    <col min="13825" max="13825" width="14.85546875" customWidth="1"/>
    <col min="13826" max="13827" width="0" hidden="1" customWidth="1"/>
    <col min="13828" max="13828" width="14.5703125" bestFit="1" customWidth="1"/>
    <col min="14076" max="14076" width="92.5703125" customWidth="1"/>
    <col min="14078" max="14078" width="15.42578125" customWidth="1"/>
    <col min="14079" max="14079" width="14.140625" customWidth="1"/>
    <col min="14080" max="14080" width="14" customWidth="1"/>
    <col min="14081" max="14081" width="14.85546875" customWidth="1"/>
    <col min="14082" max="14083" width="0" hidden="1" customWidth="1"/>
    <col min="14084" max="14084" width="14.5703125" bestFit="1" customWidth="1"/>
    <col min="14332" max="14332" width="92.5703125" customWidth="1"/>
    <col min="14334" max="14334" width="15.42578125" customWidth="1"/>
    <col min="14335" max="14335" width="14.140625" customWidth="1"/>
    <col min="14336" max="14336" width="14" customWidth="1"/>
    <col min="14337" max="14337" width="14.85546875" customWidth="1"/>
    <col min="14338" max="14339" width="0" hidden="1" customWidth="1"/>
    <col min="14340" max="14340" width="14.5703125" bestFit="1" customWidth="1"/>
    <col min="14588" max="14588" width="92.5703125" customWidth="1"/>
    <col min="14590" max="14590" width="15.42578125" customWidth="1"/>
    <col min="14591" max="14591" width="14.140625" customWidth="1"/>
    <col min="14592" max="14592" width="14" customWidth="1"/>
    <col min="14593" max="14593" width="14.85546875" customWidth="1"/>
    <col min="14594" max="14595" width="0" hidden="1" customWidth="1"/>
    <col min="14596" max="14596" width="14.5703125" bestFit="1" customWidth="1"/>
    <col min="14844" max="14844" width="92.5703125" customWidth="1"/>
    <col min="14846" max="14846" width="15.42578125" customWidth="1"/>
    <col min="14847" max="14847" width="14.140625" customWidth="1"/>
    <col min="14848" max="14848" width="14" customWidth="1"/>
    <col min="14849" max="14849" width="14.85546875" customWidth="1"/>
    <col min="14850" max="14851" width="0" hidden="1" customWidth="1"/>
    <col min="14852" max="14852" width="14.5703125" bestFit="1" customWidth="1"/>
    <col min="15100" max="15100" width="92.5703125" customWidth="1"/>
    <col min="15102" max="15102" width="15.42578125" customWidth="1"/>
    <col min="15103" max="15103" width="14.140625" customWidth="1"/>
    <col min="15104" max="15104" width="14" customWidth="1"/>
    <col min="15105" max="15105" width="14.85546875" customWidth="1"/>
    <col min="15106" max="15107" width="0" hidden="1" customWidth="1"/>
    <col min="15108" max="15108" width="14.5703125" bestFit="1" customWidth="1"/>
    <col min="15356" max="15356" width="92.5703125" customWidth="1"/>
    <col min="15358" max="15358" width="15.42578125" customWidth="1"/>
    <col min="15359" max="15359" width="14.140625" customWidth="1"/>
    <col min="15360" max="15360" width="14" customWidth="1"/>
    <col min="15361" max="15361" width="14.85546875" customWidth="1"/>
    <col min="15362" max="15363" width="0" hidden="1" customWidth="1"/>
    <col min="15364" max="15364" width="14.5703125" bestFit="1" customWidth="1"/>
    <col min="15612" max="15612" width="92.5703125" customWidth="1"/>
    <col min="15614" max="15614" width="15.42578125" customWidth="1"/>
    <col min="15615" max="15615" width="14.140625" customWidth="1"/>
    <col min="15616" max="15616" width="14" customWidth="1"/>
    <col min="15617" max="15617" width="14.85546875" customWidth="1"/>
    <col min="15618" max="15619" width="0" hidden="1" customWidth="1"/>
    <col min="15620" max="15620" width="14.5703125" bestFit="1" customWidth="1"/>
    <col min="15868" max="15868" width="92.5703125" customWidth="1"/>
    <col min="15870" max="15870" width="15.42578125" customWidth="1"/>
    <col min="15871" max="15871" width="14.140625" customWidth="1"/>
    <col min="15872" max="15872" width="14" customWidth="1"/>
    <col min="15873" max="15873" width="14.85546875" customWidth="1"/>
    <col min="15874" max="15875" width="0" hidden="1" customWidth="1"/>
    <col min="15876" max="15876" width="14.5703125" bestFit="1" customWidth="1"/>
    <col min="16124" max="16124" width="92.5703125" customWidth="1"/>
    <col min="16126" max="16126" width="15.42578125" customWidth="1"/>
    <col min="16127" max="16127" width="14.140625" customWidth="1"/>
    <col min="16128" max="16128" width="14" customWidth="1"/>
    <col min="16129" max="16129" width="14.85546875" customWidth="1"/>
    <col min="16130" max="16131" width="0" hidden="1" customWidth="1"/>
    <col min="16132" max="16132" width="14.5703125" bestFit="1" customWidth="1"/>
  </cols>
  <sheetData>
    <row r="1" spans="1:13">
      <c r="A1" s="363" t="s">
        <v>101</v>
      </c>
      <c r="B1" s="363"/>
      <c r="C1" s="363"/>
      <c r="D1" s="363"/>
      <c r="E1" s="363"/>
      <c r="F1" s="363"/>
      <c r="G1" s="364"/>
      <c r="H1" s="364"/>
      <c r="I1" s="364"/>
      <c r="J1" s="364"/>
    </row>
    <row r="2" spans="1:13" ht="18">
      <c r="A2" s="374" t="s">
        <v>100</v>
      </c>
      <c r="B2" s="375"/>
      <c r="C2" s="375"/>
      <c r="D2" s="375"/>
      <c r="E2" s="375"/>
      <c r="F2" s="364"/>
      <c r="G2" s="364"/>
      <c r="H2" s="364"/>
      <c r="I2" s="364"/>
      <c r="J2" s="364"/>
      <c r="K2" s="17"/>
      <c r="L2" s="17"/>
      <c r="M2" s="17"/>
    </row>
    <row r="3" spans="1:13" ht="18">
      <c r="A3" s="376" t="s">
        <v>24</v>
      </c>
      <c r="B3" s="377"/>
      <c r="C3" s="377"/>
      <c r="D3" s="377"/>
      <c r="E3" s="377"/>
      <c r="F3" s="364"/>
      <c r="G3" s="364"/>
      <c r="H3" s="364"/>
      <c r="I3" s="364"/>
      <c r="J3" s="364"/>
    </row>
    <row r="4" spans="1:13">
      <c r="A4" s="18" t="s">
        <v>25</v>
      </c>
    </row>
    <row r="5" spans="1:13">
      <c r="A5" s="378" t="s">
        <v>26</v>
      </c>
      <c r="B5" s="380" t="s">
        <v>27</v>
      </c>
      <c r="C5" s="382" t="s">
        <v>28</v>
      </c>
      <c r="D5" s="382"/>
      <c r="E5" s="382"/>
      <c r="F5" s="382"/>
      <c r="G5" s="382" t="s">
        <v>29</v>
      </c>
      <c r="H5" s="382"/>
      <c r="I5" s="382"/>
      <c r="J5" s="382"/>
    </row>
    <row r="6" spans="1:13" ht="15" customHeight="1">
      <c r="A6" s="379"/>
      <c r="B6" s="381"/>
      <c r="C6" s="20" t="s">
        <v>30</v>
      </c>
      <c r="D6" s="20" t="s">
        <v>31</v>
      </c>
      <c r="E6" s="20" t="s">
        <v>32</v>
      </c>
      <c r="F6" s="21" t="s">
        <v>33</v>
      </c>
      <c r="G6" s="20" t="s">
        <v>30</v>
      </c>
      <c r="H6" s="20" t="s">
        <v>31</v>
      </c>
      <c r="I6" s="20" t="s">
        <v>32</v>
      </c>
      <c r="J6" s="21" t="s">
        <v>33</v>
      </c>
    </row>
    <row r="7" spans="1:13">
      <c r="A7" s="22" t="s">
        <v>34</v>
      </c>
      <c r="B7" s="23" t="s">
        <v>35</v>
      </c>
      <c r="C7" s="24">
        <v>55564222</v>
      </c>
      <c r="D7" s="24"/>
      <c r="E7" s="24"/>
      <c r="F7" s="25">
        <f>SUM(C7+D7+E7)</f>
        <v>55564222</v>
      </c>
      <c r="G7" s="24">
        <v>55564222</v>
      </c>
      <c r="H7" s="24"/>
      <c r="I7" s="24"/>
      <c r="J7" s="25">
        <f>SUM(G7:I7)</f>
        <v>55564222</v>
      </c>
      <c r="K7" s="26"/>
    </row>
    <row r="8" spans="1:13">
      <c r="A8" s="27" t="s">
        <v>36</v>
      </c>
      <c r="B8" s="23" t="s">
        <v>37</v>
      </c>
      <c r="C8" s="24">
        <v>47193470</v>
      </c>
      <c r="D8" s="24"/>
      <c r="E8" s="24"/>
      <c r="F8" s="25">
        <f t="shared" ref="F8:F39" si="0">SUM(C8+D8+E8)</f>
        <v>47193470</v>
      </c>
      <c r="G8" s="24">
        <v>47193470</v>
      </c>
      <c r="H8" s="24"/>
      <c r="I8" s="24"/>
      <c r="J8" s="25">
        <f t="shared" ref="J8:J42" si="1">SUM(G8:I8)</f>
        <v>47193470</v>
      </c>
      <c r="K8" s="26"/>
    </row>
    <row r="9" spans="1:13">
      <c r="A9" s="27" t="s">
        <v>38</v>
      </c>
      <c r="B9" s="23" t="s">
        <v>39</v>
      </c>
      <c r="C9" s="24">
        <v>53445549</v>
      </c>
      <c r="D9" s="24"/>
      <c r="E9" s="24"/>
      <c r="F9" s="25">
        <v>53445549</v>
      </c>
      <c r="G9" s="24">
        <v>56920867</v>
      </c>
      <c r="H9" s="24"/>
      <c r="I9" s="24"/>
      <c r="J9" s="25">
        <f t="shared" si="1"/>
        <v>56920867</v>
      </c>
    </row>
    <row r="10" spans="1:13">
      <c r="A10" s="27" t="s">
        <v>40</v>
      </c>
      <c r="B10" s="23" t="s">
        <v>41</v>
      </c>
      <c r="C10" s="24">
        <v>3074890</v>
      </c>
      <c r="D10" s="24"/>
      <c r="E10" s="24"/>
      <c r="F10" s="25">
        <f t="shared" si="0"/>
        <v>3074890</v>
      </c>
      <c r="G10" s="24">
        <v>3074890</v>
      </c>
      <c r="H10" s="24"/>
      <c r="I10" s="24"/>
      <c r="J10" s="25">
        <f t="shared" si="1"/>
        <v>3074890</v>
      </c>
    </row>
    <row r="11" spans="1:13">
      <c r="A11" s="27" t="s">
        <v>42</v>
      </c>
      <c r="B11" s="23" t="s">
        <v>43</v>
      </c>
      <c r="C11" s="24"/>
      <c r="D11" s="24"/>
      <c r="E11" s="24"/>
      <c r="F11" s="25"/>
      <c r="G11" s="24">
        <v>4090078</v>
      </c>
      <c r="H11" s="24"/>
      <c r="I11" s="24"/>
      <c r="J11" s="25">
        <f t="shared" si="1"/>
        <v>4090078</v>
      </c>
    </row>
    <row r="12" spans="1:13">
      <c r="A12" s="27" t="s">
        <v>44</v>
      </c>
      <c r="B12" s="23" t="s">
        <v>45</v>
      </c>
      <c r="C12" s="24">
        <v>3712620</v>
      </c>
      <c r="D12" s="24"/>
      <c r="E12" s="24"/>
      <c r="F12" s="25">
        <f t="shared" si="0"/>
        <v>3712620</v>
      </c>
      <c r="G12" s="24">
        <v>3714841</v>
      </c>
      <c r="H12" s="24"/>
      <c r="I12" s="24"/>
      <c r="J12" s="25">
        <f t="shared" si="1"/>
        <v>3714841</v>
      </c>
    </row>
    <row r="13" spans="1:13">
      <c r="A13" s="28" t="s">
        <v>46</v>
      </c>
      <c r="B13" s="29" t="s">
        <v>47</v>
      </c>
      <c r="C13" s="25">
        <f>SUM(C7:C12)</f>
        <v>162990751</v>
      </c>
      <c r="D13" s="24"/>
      <c r="E13" s="24"/>
      <c r="F13" s="25">
        <f>SUM(F7:F12)</f>
        <v>162990751</v>
      </c>
      <c r="G13" s="25">
        <f>SUM(G7:G12)</f>
        <v>170558368</v>
      </c>
      <c r="H13" s="24"/>
      <c r="I13" s="24"/>
      <c r="J13" s="25">
        <f t="shared" si="1"/>
        <v>170558368</v>
      </c>
    </row>
    <row r="14" spans="1:13">
      <c r="A14" s="27" t="s">
        <v>48</v>
      </c>
      <c r="B14" s="23" t="s">
        <v>49</v>
      </c>
      <c r="C14" s="24">
        <v>13680970</v>
      </c>
      <c r="D14" s="24"/>
      <c r="E14" s="24"/>
      <c r="F14" s="25">
        <f t="shared" si="0"/>
        <v>13680970</v>
      </c>
      <c r="G14" s="24">
        <v>13680970</v>
      </c>
      <c r="H14" s="24"/>
      <c r="I14" s="24"/>
      <c r="J14" s="25">
        <f t="shared" si="1"/>
        <v>13680970</v>
      </c>
    </row>
    <row r="15" spans="1:13">
      <c r="A15" s="30" t="s">
        <v>50</v>
      </c>
      <c r="B15" s="31" t="s">
        <v>51</v>
      </c>
      <c r="C15" s="25">
        <f>SUM(C13:C14)</f>
        <v>176671721</v>
      </c>
      <c r="D15" s="25"/>
      <c r="E15" s="25"/>
      <c r="F15" s="25">
        <f>SUM(F13:F14)</f>
        <v>176671721</v>
      </c>
      <c r="G15" s="25">
        <f>SUM(G13:G14)</f>
        <v>184239338</v>
      </c>
      <c r="H15" s="25"/>
      <c r="I15" s="25"/>
      <c r="J15" s="25">
        <f t="shared" si="1"/>
        <v>184239338</v>
      </c>
    </row>
    <row r="16" spans="1:13" s="35" customFormat="1">
      <c r="A16" s="32" t="s">
        <v>52</v>
      </c>
      <c r="B16" s="33" t="s">
        <v>53</v>
      </c>
      <c r="C16" s="34">
        <v>2850000</v>
      </c>
      <c r="D16" s="34"/>
      <c r="E16" s="34"/>
      <c r="F16" s="25">
        <f t="shared" si="0"/>
        <v>2850000</v>
      </c>
      <c r="G16" s="34">
        <v>2850000</v>
      </c>
      <c r="H16" s="34"/>
      <c r="I16" s="34"/>
      <c r="J16" s="25">
        <f t="shared" si="1"/>
        <v>2850000</v>
      </c>
    </row>
    <row r="17" spans="1:10" s="36" customFormat="1">
      <c r="A17" s="27" t="s">
        <v>54</v>
      </c>
      <c r="B17" s="23" t="s">
        <v>55</v>
      </c>
      <c r="C17" s="24">
        <v>226097787</v>
      </c>
      <c r="D17" s="24"/>
      <c r="E17" s="24"/>
      <c r="F17" s="25">
        <f t="shared" si="0"/>
        <v>226097787</v>
      </c>
      <c r="G17" s="24">
        <v>226097787</v>
      </c>
      <c r="H17" s="24"/>
      <c r="I17" s="24"/>
      <c r="J17" s="25">
        <f t="shared" si="1"/>
        <v>226097787</v>
      </c>
    </row>
    <row r="18" spans="1:10" s="35" customFormat="1">
      <c r="A18" s="32" t="s">
        <v>56</v>
      </c>
      <c r="B18" s="33" t="s">
        <v>57</v>
      </c>
      <c r="C18" s="34">
        <f>SUM(C17:C17)</f>
        <v>226097787</v>
      </c>
      <c r="D18" s="34"/>
      <c r="E18" s="34"/>
      <c r="F18" s="25">
        <f t="shared" si="0"/>
        <v>226097787</v>
      </c>
      <c r="G18" s="34">
        <f>SUM(G17)</f>
        <v>226097787</v>
      </c>
      <c r="H18" s="34"/>
      <c r="I18" s="34"/>
      <c r="J18" s="25">
        <f t="shared" si="1"/>
        <v>226097787</v>
      </c>
    </row>
    <row r="19" spans="1:10" s="35" customFormat="1">
      <c r="A19" s="32" t="s">
        <v>58</v>
      </c>
      <c r="B19" s="33" t="s">
        <v>59</v>
      </c>
      <c r="C19" s="34"/>
      <c r="D19" s="34"/>
      <c r="E19" s="34"/>
      <c r="F19" s="25">
        <f t="shared" si="0"/>
        <v>0</v>
      </c>
      <c r="G19" s="34">
        <v>0</v>
      </c>
      <c r="H19" s="34"/>
      <c r="I19" s="34"/>
      <c r="J19" s="25">
        <f t="shared" si="1"/>
        <v>0</v>
      </c>
    </row>
    <row r="20" spans="1:10">
      <c r="A20" s="30" t="s">
        <v>60</v>
      </c>
      <c r="B20" s="31" t="s">
        <v>61</v>
      </c>
      <c r="C20" s="25">
        <f>SUM(C16+C18)</f>
        <v>228947787</v>
      </c>
      <c r="D20" s="24"/>
      <c r="E20" s="24"/>
      <c r="F20" s="25">
        <f t="shared" si="0"/>
        <v>228947787</v>
      </c>
      <c r="G20" s="25">
        <f>SUM(G16+G18+G19)</f>
        <v>228947787</v>
      </c>
      <c r="H20" s="24"/>
      <c r="I20" s="24"/>
      <c r="J20" s="25">
        <f t="shared" si="1"/>
        <v>228947787</v>
      </c>
    </row>
    <row r="21" spans="1:10">
      <c r="A21" s="37" t="s">
        <v>62</v>
      </c>
      <c r="B21" s="23" t="s">
        <v>63</v>
      </c>
      <c r="C21" s="24">
        <v>17443584</v>
      </c>
      <c r="D21" s="24"/>
      <c r="E21" s="24"/>
      <c r="F21" s="25">
        <f t="shared" si="0"/>
        <v>17443584</v>
      </c>
      <c r="G21" s="24">
        <v>17443584</v>
      </c>
      <c r="H21" s="24"/>
      <c r="I21" s="24"/>
      <c r="J21" s="25">
        <f t="shared" si="1"/>
        <v>17443584</v>
      </c>
    </row>
    <row r="22" spans="1:10">
      <c r="A22" s="37" t="s">
        <v>64</v>
      </c>
      <c r="B22" s="23" t="s">
        <v>65</v>
      </c>
      <c r="C22" s="24">
        <v>60000</v>
      </c>
      <c r="D22" s="24"/>
      <c r="E22" s="24"/>
      <c r="F22" s="25">
        <f t="shared" si="0"/>
        <v>60000</v>
      </c>
      <c r="G22" s="24">
        <v>60000</v>
      </c>
      <c r="H22" s="24"/>
      <c r="I22" s="24"/>
      <c r="J22" s="25">
        <f t="shared" si="1"/>
        <v>60000</v>
      </c>
    </row>
    <row r="23" spans="1:10">
      <c r="A23" s="37" t="s">
        <v>66</v>
      </c>
      <c r="B23" s="23" t="s">
        <v>67</v>
      </c>
      <c r="C23" s="24">
        <v>12850294</v>
      </c>
      <c r="D23" s="24"/>
      <c r="E23" s="24"/>
      <c r="F23" s="25">
        <f t="shared" si="0"/>
        <v>12850294</v>
      </c>
      <c r="G23" s="24">
        <v>12850294</v>
      </c>
      <c r="H23" s="24"/>
      <c r="I23" s="24"/>
      <c r="J23" s="25">
        <f t="shared" si="1"/>
        <v>12850294</v>
      </c>
    </row>
    <row r="24" spans="1:10">
      <c r="A24" s="37" t="s">
        <v>68</v>
      </c>
      <c r="B24" s="23" t="s">
        <v>69</v>
      </c>
      <c r="C24" s="24">
        <v>19117672</v>
      </c>
      <c r="D24" s="24"/>
      <c r="E24" s="24"/>
      <c r="F24" s="25">
        <f t="shared" si="0"/>
        <v>19117672</v>
      </c>
      <c r="G24" s="24">
        <v>19117672</v>
      </c>
      <c r="H24" s="24"/>
      <c r="I24" s="24"/>
      <c r="J24" s="25">
        <f t="shared" si="1"/>
        <v>19117672</v>
      </c>
    </row>
    <row r="25" spans="1:10">
      <c r="A25" s="37" t="s">
        <v>70</v>
      </c>
      <c r="B25" s="23" t="s">
        <v>71</v>
      </c>
      <c r="C25" s="24">
        <v>2311000</v>
      </c>
      <c r="D25" s="24"/>
      <c r="E25" s="24"/>
      <c r="F25" s="25">
        <f t="shared" si="0"/>
        <v>2311000</v>
      </c>
      <c r="G25" s="24">
        <v>2311000</v>
      </c>
      <c r="H25" s="24"/>
      <c r="I25" s="24"/>
      <c r="J25" s="25">
        <f t="shared" si="1"/>
        <v>2311000</v>
      </c>
    </row>
    <row r="26" spans="1:10">
      <c r="A26" s="37" t="s">
        <v>72</v>
      </c>
      <c r="B26" s="23" t="s">
        <v>73</v>
      </c>
      <c r="C26" s="24">
        <v>500000</v>
      </c>
      <c r="D26" s="24"/>
      <c r="E26" s="24"/>
      <c r="F26" s="25">
        <f t="shared" si="0"/>
        <v>500000</v>
      </c>
      <c r="G26" s="24">
        <v>744889</v>
      </c>
      <c r="H26" s="24"/>
      <c r="I26" s="24"/>
      <c r="J26" s="25">
        <f t="shared" si="1"/>
        <v>744889</v>
      </c>
    </row>
    <row r="27" spans="1:10">
      <c r="A27" s="37" t="s">
        <v>74</v>
      </c>
      <c r="B27" s="23" t="s">
        <v>75</v>
      </c>
      <c r="C27" s="24"/>
      <c r="D27" s="24"/>
      <c r="E27" s="24"/>
      <c r="F27" s="25"/>
      <c r="G27" s="24"/>
      <c r="H27" s="24"/>
      <c r="I27" s="24"/>
      <c r="J27" s="25"/>
    </row>
    <row r="28" spans="1:10">
      <c r="A28" s="37" t="s">
        <v>76</v>
      </c>
      <c r="B28" s="23" t="s">
        <v>77</v>
      </c>
      <c r="C28" s="24"/>
      <c r="D28" s="24"/>
      <c r="E28" s="24"/>
      <c r="F28" s="25"/>
      <c r="G28" s="24"/>
      <c r="H28" s="24"/>
      <c r="I28" s="24"/>
      <c r="J28" s="25"/>
    </row>
    <row r="29" spans="1:10">
      <c r="A29" s="38" t="s">
        <v>78</v>
      </c>
      <c r="B29" s="31" t="s">
        <v>79</v>
      </c>
      <c r="C29" s="25">
        <f>SUM(C21:C26)</f>
        <v>52282550</v>
      </c>
      <c r="D29" s="24"/>
      <c r="E29" s="24"/>
      <c r="F29" s="25">
        <f t="shared" si="0"/>
        <v>52282550</v>
      </c>
      <c r="G29" s="25">
        <f>SUM(G21:G26)</f>
        <v>52527439</v>
      </c>
      <c r="H29" s="24"/>
      <c r="I29" s="24"/>
      <c r="J29" s="25">
        <f t="shared" si="1"/>
        <v>52527439</v>
      </c>
    </row>
    <row r="30" spans="1:10" ht="15.75">
      <c r="A30" s="39" t="s">
        <v>80</v>
      </c>
      <c r="B30" s="40"/>
      <c r="C30" s="41">
        <f>SUM(C15+C20+C29)</f>
        <v>457902058</v>
      </c>
      <c r="D30" s="24"/>
      <c r="E30" s="24"/>
      <c r="F30" s="41">
        <f t="shared" si="0"/>
        <v>457902058</v>
      </c>
      <c r="G30" s="41">
        <f>SUM(G15+G20+G29)</f>
        <v>465714564</v>
      </c>
      <c r="H30" s="24"/>
      <c r="I30" s="24"/>
      <c r="J30" s="25">
        <f t="shared" si="1"/>
        <v>465714564</v>
      </c>
    </row>
    <row r="31" spans="1:10">
      <c r="A31" s="37" t="s">
        <v>81</v>
      </c>
      <c r="B31" s="23" t="s">
        <v>82</v>
      </c>
      <c r="C31" s="24">
        <v>42000000</v>
      </c>
      <c r="D31" s="24"/>
      <c r="E31" s="24"/>
      <c r="F31" s="25">
        <f t="shared" si="0"/>
        <v>42000000</v>
      </c>
      <c r="G31" s="24">
        <v>42000000</v>
      </c>
      <c r="H31" s="24"/>
      <c r="I31" s="24"/>
      <c r="J31" s="25">
        <f t="shared" si="1"/>
        <v>42000000</v>
      </c>
    </row>
    <row r="32" spans="1:10">
      <c r="A32" s="30" t="s">
        <v>83</v>
      </c>
      <c r="B32" s="31" t="s">
        <v>84</v>
      </c>
      <c r="C32" s="25">
        <f>SUM(C31:C31)</f>
        <v>42000000</v>
      </c>
      <c r="D32" s="24"/>
      <c r="E32" s="24"/>
      <c r="F32" s="25">
        <f t="shared" si="0"/>
        <v>42000000</v>
      </c>
      <c r="G32" s="25">
        <f>SUM(G31)</f>
        <v>42000000</v>
      </c>
      <c r="H32" s="24"/>
      <c r="I32" s="24"/>
      <c r="J32" s="25">
        <f t="shared" si="1"/>
        <v>42000000</v>
      </c>
    </row>
    <row r="33" spans="1:10">
      <c r="A33" s="30" t="s">
        <v>85</v>
      </c>
      <c r="B33" s="31" t="s">
        <v>86</v>
      </c>
      <c r="C33" s="24"/>
      <c r="D33" s="24"/>
      <c r="E33" s="24"/>
      <c r="F33" s="25">
        <f t="shared" si="0"/>
        <v>0</v>
      </c>
      <c r="G33" s="24">
        <v>0</v>
      </c>
      <c r="H33" s="24"/>
      <c r="I33" s="24"/>
      <c r="J33" s="25">
        <f t="shared" si="1"/>
        <v>0</v>
      </c>
    </row>
    <row r="34" spans="1:10" ht="15.75">
      <c r="A34" s="39" t="s">
        <v>87</v>
      </c>
      <c r="B34" s="40"/>
      <c r="C34" s="41"/>
      <c r="D34" s="24"/>
      <c r="E34" s="24"/>
      <c r="F34" s="25">
        <v>42000000</v>
      </c>
      <c r="G34" s="41">
        <f>SUM(G32+G33)</f>
        <v>42000000</v>
      </c>
      <c r="H34" s="24"/>
      <c r="I34" s="24"/>
      <c r="J34" s="25">
        <f t="shared" si="1"/>
        <v>42000000</v>
      </c>
    </row>
    <row r="35" spans="1:10" ht="15.75">
      <c r="A35" s="42" t="s">
        <v>88</v>
      </c>
      <c r="B35" s="43" t="s">
        <v>89</v>
      </c>
      <c r="C35" s="44">
        <f>SUM(C15+C20+C29+C32+C33)</f>
        <v>499902058</v>
      </c>
      <c r="D35" s="24"/>
      <c r="E35" s="24"/>
      <c r="F35" s="25">
        <f>SUM(F15+F20+F29+F32+F33)</f>
        <v>499902058</v>
      </c>
      <c r="G35" s="44">
        <f>SUM(G15+G20+G29+G32+G33)</f>
        <v>507714564</v>
      </c>
      <c r="H35" s="24"/>
      <c r="I35" s="24"/>
      <c r="J35" s="25">
        <f t="shared" si="1"/>
        <v>507714564</v>
      </c>
    </row>
    <row r="36" spans="1:10" ht="15.75">
      <c r="A36" s="45" t="s">
        <v>90</v>
      </c>
      <c r="B36" s="43"/>
      <c r="C36" s="24"/>
      <c r="D36" s="24"/>
      <c r="E36" s="24"/>
      <c r="F36" s="25">
        <f t="shared" si="0"/>
        <v>0</v>
      </c>
      <c r="G36" s="24"/>
      <c r="H36" s="24"/>
      <c r="I36" s="24"/>
      <c r="J36" s="25">
        <f t="shared" si="1"/>
        <v>0</v>
      </c>
    </row>
    <row r="37" spans="1:10" ht="15.75">
      <c r="A37" s="45" t="s">
        <v>91</v>
      </c>
      <c r="B37" s="43"/>
      <c r="C37" s="24"/>
      <c r="D37" s="24"/>
      <c r="E37" s="24"/>
      <c r="F37" s="25">
        <f t="shared" si="0"/>
        <v>0</v>
      </c>
      <c r="G37" s="24"/>
      <c r="H37" s="24"/>
      <c r="I37" s="24"/>
      <c r="J37" s="25">
        <f t="shared" si="1"/>
        <v>0</v>
      </c>
    </row>
    <row r="38" spans="1:10">
      <c r="A38" s="27" t="s">
        <v>92</v>
      </c>
      <c r="B38" s="27" t="s">
        <v>93</v>
      </c>
      <c r="C38" s="24">
        <v>340900801</v>
      </c>
      <c r="D38" s="24"/>
      <c r="E38" s="24">
        <v>1516274</v>
      </c>
      <c r="F38" s="25">
        <f t="shared" si="0"/>
        <v>342417075</v>
      </c>
      <c r="G38" s="24">
        <v>340900801</v>
      </c>
      <c r="H38" s="24"/>
      <c r="I38" s="24">
        <v>1516274</v>
      </c>
      <c r="J38" s="25">
        <f t="shared" si="1"/>
        <v>342417075</v>
      </c>
    </row>
    <row r="39" spans="1:10">
      <c r="A39" s="28" t="s">
        <v>94</v>
      </c>
      <c r="B39" s="28" t="s">
        <v>95</v>
      </c>
      <c r="C39" s="25">
        <f>SUM(C38:C38)</f>
        <v>340900801</v>
      </c>
      <c r="D39" s="25">
        <f>SUM(D38:D38)</f>
        <v>0</v>
      </c>
      <c r="E39" s="25">
        <f>SUM(E38:E38)</f>
        <v>1516274</v>
      </c>
      <c r="F39" s="25">
        <f t="shared" si="0"/>
        <v>342417075</v>
      </c>
      <c r="G39" s="25">
        <f>SUM(G38)</f>
        <v>340900801</v>
      </c>
      <c r="H39" s="25"/>
      <c r="I39" s="25">
        <f>SUM(I38)</f>
        <v>1516274</v>
      </c>
      <c r="J39" s="25">
        <f t="shared" si="1"/>
        <v>342417075</v>
      </c>
    </row>
    <row r="40" spans="1:10">
      <c r="A40" s="46" t="s">
        <v>96</v>
      </c>
      <c r="B40" s="28" t="s">
        <v>97</v>
      </c>
      <c r="C40" s="25">
        <f>SUM(C39)</f>
        <v>340900801</v>
      </c>
      <c r="D40" s="25"/>
      <c r="E40" s="25">
        <f>SUM(E39)</f>
        <v>1516274</v>
      </c>
      <c r="F40" s="25">
        <f>SUM(F39)</f>
        <v>342417075</v>
      </c>
      <c r="G40" s="25">
        <f>SUM(G39)</f>
        <v>340900801</v>
      </c>
      <c r="H40" s="25"/>
      <c r="I40" s="25">
        <f>SUM(I39)</f>
        <v>1516274</v>
      </c>
      <c r="J40" s="25">
        <f t="shared" si="1"/>
        <v>342417075</v>
      </c>
    </row>
    <row r="41" spans="1:10" ht="15.75">
      <c r="A41" s="47" t="s">
        <v>98</v>
      </c>
      <c r="B41" s="48" t="s">
        <v>99</v>
      </c>
      <c r="C41" s="44">
        <f>SUM(C40)</f>
        <v>340900801</v>
      </c>
      <c r="D41" s="44"/>
      <c r="E41" s="44">
        <f>SUM(E40)</f>
        <v>1516274</v>
      </c>
      <c r="F41" s="44">
        <f>SUM(F40)</f>
        <v>342417075</v>
      </c>
      <c r="G41" s="44">
        <f>SUM(G40)</f>
        <v>340900801</v>
      </c>
      <c r="H41" s="44">
        <f t="shared" ref="H41:I41" si="2">SUM(H40)</f>
        <v>0</v>
      </c>
      <c r="I41" s="44">
        <f t="shared" si="2"/>
        <v>1516274</v>
      </c>
      <c r="J41" s="25">
        <f t="shared" si="1"/>
        <v>342417075</v>
      </c>
    </row>
    <row r="42" spans="1:10" ht="15.75">
      <c r="A42" s="45" t="s">
        <v>21</v>
      </c>
      <c r="B42" s="49"/>
      <c r="C42" s="44">
        <f>SUM(C35+C41)</f>
        <v>840802859</v>
      </c>
      <c r="D42" s="44"/>
      <c r="E42" s="44">
        <f>SUM(E35+E41)</f>
        <v>1516274</v>
      </c>
      <c r="F42" s="44">
        <f>SUM(F35+F41)</f>
        <v>842319133</v>
      </c>
      <c r="G42" s="44">
        <f>SUM(G35+G41)</f>
        <v>848615365</v>
      </c>
      <c r="H42" s="44">
        <f t="shared" ref="H42:I42" si="3">SUM(H35+H41)</f>
        <v>0</v>
      </c>
      <c r="I42" s="44">
        <f t="shared" si="3"/>
        <v>1516274</v>
      </c>
      <c r="J42" s="25">
        <f t="shared" si="1"/>
        <v>850131639</v>
      </c>
    </row>
    <row r="43" spans="1:10">
      <c r="F43" s="50"/>
    </row>
    <row r="44" spans="1:10">
      <c r="F44" s="50"/>
    </row>
  </sheetData>
  <mergeCells count="7">
    <mergeCell ref="A1:J1"/>
    <mergeCell ref="A2:J2"/>
    <mergeCell ref="A3:J3"/>
    <mergeCell ref="A5:A6"/>
    <mergeCell ref="B5:B6"/>
    <mergeCell ref="C5:F5"/>
    <mergeCell ref="G5:J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5"/>
  <sheetViews>
    <sheetView workbookViewId="0">
      <selection activeCell="M17" sqref="M17"/>
    </sheetView>
  </sheetViews>
  <sheetFormatPr defaultRowHeight="15"/>
  <cols>
    <col min="1" max="1" width="62.85546875" style="1" customWidth="1"/>
    <col min="2" max="2" width="9" style="1" customWidth="1"/>
    <col min="3" max="3" width="16.5703125" style="1" bestFit="1" customWidth="1"/>
    <col min="4" max="4" width="12.140625" style="1" bestFit="1" customWidth="1"/>
    <col min="5" max="5" width="14" style="1" bestFit="1" customWidth="1"/>
    <col min="6" max="6" width="16.5703125" style="1" bestFit="1" customWidth="1"/>
    <col min="7" max="7" width="17.140625" style="1" bestFit="1" customWidth="1"/>
    <col min="8" max="8" width="11.28515625" style="1" bestFit="1" customWidth="1"/>
    <col min="9" max="9" width="14" style="1" bestFit="1" customWidth="1"/>
    <col min="10" max="10" width="15" style="1" bestFit="1" customWidth="1"/>
    <col min="11" max="11" width="16.5703125" style="1" bestFit="1" customWidth="1"/>
    <col min="12" max="243" width="9.140625" style="1"/>
    <col min="244" max="244" width="105.140625" style="1" customWidth="1"/>
    <col min="245" max="245" width="9.140625" style="1"/>
    <col min="246" max="246" width="15" style="1" customWidth="1"/>
    <col min="247" max="247" width="15.5703125" style="1" customWidth="1"/>
    <col min="248" max="248" width="17.140625" style="1" customWidth="1"/>
    <col min="249" max="249" width="15.7109375" style="1" customWidth="1"/>
    <col min="250" max="250" width="14.5703125" style="1" bestFit="1" customWidth="1"/>
    <col min="251" max="499" width="9.140625" style="1"/>
    <col min="500" max="500" width="105.140625" style="1" customWidth="1"/>
    <col min="501" max="501" width="9.140625" style="1"/>
    <col min="502" max="502" width="15" style="1" customWidth="1"/>
    <col min="503" max="503" width="15.5703125" style="1" customWidth="1"/>
    <col min="504" max="504" width="17.140625" style="1" customWidth="1"/>
    <col min="505" max="505" width="15.7109375" style="1" customWidth="1"/>
    <col min="506" max="506" width="14.5703125" style="1" bestFit="1" customWidth="1"/>
    <col min="507" max="755" width="9.140625" style="1"/>
    <col min="756" max="756" width="105.140625" style="1" customWidth="1"/>
    <col min="757" max="757" width="9.140625" style="1"/>
    <col min="758" max="758" width="15" style="1" customWidth="1"/>
    <col min="759" max="759" width="15.5703125" style="1" customWidth="1"/>
    <col min="760" max="760" width="17.140625" style="1" customWidth="1"/>
    <col min="761" max="761" width="15.7109375" style="1" customWidth="1"/>
    <col min="762" max="762" width="14.5703125" style="1" bestFit="1" customWidth="1"/>
    <col min="763" max="1011" width="9.140625" style="1"/>
    <col min="1012" max="1012" width="105.140625" style="1" customWidth="1"/>
    <col min="1013" max="1013" width="9.140625" style="1"/>
    <col min="1014" max="1014" width="15" style="1" customWidth="1"/>
    <col min="1015" max="1015" width="15.5703125" style="1" customWidth="1"/>
    <col min="1016" max="1016" width="17.140625" style="1" customWidth="1"/>
    <col min="1017" max="1017" width="15.7109375" style="1" customWidth="1"/>
    <col min="1018" max="1018" width="14.5703125" style="1" bestFit="1" customWidth="1"/>
    <col min="1019" max="1267" width="9.140625" style="1"/>
    <col min="1268" max="1268" width="105.140625" style="1" customWidth="1"/>
    <col min="1269" max="1269" width="9.140625" style="1"/>
    <col min="1270" max="1270" width="15" style="1" customWidth="1"/>
    <col min="1271" max="1271" width="15.5703125" style="1" customWidth="1"/>
    <col min="1272" max="1272" width="17.140625" style="1" customWidth="1"/>
    <col min="1273" max="1273" width="15.7109375" style="1" customWidth="1"/>
    <col min="1274" max="1274" width="14.5703125" style="1" bestFit="1" customWidth="1"/>
    <col min="1275" max="1523" width="9.140625" style="1"/>
    <col min="1524" max="1524" width="105.140625" style="1" customWidth="1"/>
    <col min="1525" max="1525" width="9.140625" style="1"/>
    <col min="1526" max="1526" width="15" style="1" customWidth="1"/>
    <col min="1527" max="1527" width="15.5703125" style="1" customWidth="1"/>
    <col min="1528" max="1528" width="17.140625" style="1" customWidth="1"/>
    <col min="1529" max="1529" width="15.7109375" style="1" customWidth="1"/>
    <col min="1530" max="1530" width="14.5703125" style="1" bestFit="1" customWidth="1"/>
    <col min="1531" max="1779" width="9.140625" style="1"/>
    <col min="1780" max="1780" width="105.140625" style="1" customWidth="1"/>
    <col min="1781" max="1781" width="9.140625" style="1"/>
    <col min="1782" max="1782" width="15" style="1" customWidth="1"/>
    <col min="1783" max="1783" width="15.5703125" style="1" customWidth="1"/>
    <col min="1784" max="1784" width="17.140625" style="1" customWidth="1"/>
    <col min="1785" max="1785" width="15.7109375" style="1" customWidth="1"/>
    <col min="1786" max="1786" width="14.5703125" style="1" bestFit="1" customWidth="1"/>
    <col min="1787" max="2035" width="9.140625" style="1"/>
    <col min="2036" max="2036" width="105.140625" style="1" customWidth="1"/>
    <col min="2037" max="2037" width="9.140625" style="1"/>
    <col min="2038" max="2038" width="15" style="1" customWidth="1"/>
    <col min="2039" max="2039" width="15.5703125" style="1" customWidth="1"/>
    <col min="2040" max="2040" width="17.140625" style="1" customWidth="1"/>
    <col min="2041" max="2041" width="15.7109375" style="1" customWidth="1"/>
    <col min="2042" max="2042" width="14.5703125" style="1" bestFit="1" customWidth="1"/>
    <col min="2043" max="2291" width="9.140625" style="1"/>
    <col min="2292" max="2292" width="105.140625" style="1" customWidth="1"/>
    <col min="2293" max="2293" width="9.140625" style="1"/>
    <col min="2294" max="2294" width="15" style="1" customWidth="1"/>
    <col min="2295" max="2295" width="15.5703125" style="1" customWidth="1"/>
    <col min="2296" max="2296" width="17.140625" style="1" customWidth="1"/>
    <col min="2297" max="2297" width="15.7109375" style="1" customWidth="1"/>
    <col min="2298" max="2298" width="14.5703125" style="1" bestFit="1" customWidth="1"/>
    <col min="2299" max="2547" width="9.140625" style="1"/>
    <col min="2548" max="2548" width="105.140625" style="1" customWidth="1"/>
    <col min="2549" max="2549" width="9.140625" style="1"/>
    <col min="2550" max="2550" width="15" style="1" customWidth="1"/>
    <col min="2551" max="2551" width="15.5703125" style="1" customWidth="1"/>
    <col min="2552" max="2552" width="17.140625" style="1" customWidth="1"/>
    <col min="2553" max="2553" width="15.7109375" style="1" customWidth="1"/>
    <col min="2554" max="2554" width="14.5703125" style="1" bestFit="1" customWidth="1"/>
    <col min="2555" max="2803" width="9.140625" style="1"/>
    <col min="2804" max="2804" width="105.140625" style="1" customWidth="1"/>
    <col min="2805" max="2805" width="9.140625" style="1"/>
    <col min="2806" max="2806" width="15" style="1" customWidth="1"/>
    <col min="2807" max="2807" width="15.5703125" style="1" customWidth="1"/>
    <col min="2808" max="2808" width="17.140625" style="1" customWidth="1"/>
    <col min="2809" max="2809" width="15.7109375" style="1" customWidth="1"/>
    <col min="2810" max="2810" width="14.5703125" style="1" bestFit="1" customWidth="1"/>
    <col min="2811" max="3059" width="9.140625" style="1"/>
    <col min="3060" max="3060" width="105.140625" style="1" customWidth="1"/>
    <col min="3061" max="3061" width="9.140625" style="1"/>
    <col min="3062" max="3062" width="15" style="1" customWidth="1"/>
    <col min="3063" max="3063" width="15.5703125" style="1" customWidth="1"/>
    <col min="3064" max="3064" width="17.140625" style="1" customWidth="1"/>
    <col min="3065" max="3065" width="15.7109375" style="1" customWidth="1"/>
    <col min="3066" max="3066" width="14.5703125" style="1" bestFit="1" customWidth="1"/>
    <col min="3067" max="3315" width="9.140625" style="1"/>
    <col min="3316" max="3316" width="105.140625" style="1" customWidth="1"/>
    <col min="3317" max="3317" width="9.140625" style="1"/>
    <col min="3318" max="3318" width="15" style="1" customWidth="1"/>
    <col min="3319" max="3319" width="15.5703125" style="1" customWidth="1"/>
    <col min="3320" max="3320" width="17.140625" style="1" customWidth="1"/>
    <col min="3321" max="3321" width="15.7109375" style="1" customWidth="1"/>
    <col min="3322" max="3322" width="14.5703125" style="1" bestFit="1" customWidth="1"/>
    <col min="3323" max="3571" width="9.140625" style="1"/>
    <col min="3572" max="3572" width="105.140625" style="1" customWidth="1"/>
    <col min="3573" max="3573" width="9.140625" style="1"/>
    <col min="3574" max="3574" width="15" style="1" customWidth="1"/>
    <col min="3575" max="3575" width="15.5703125" style="1" customWidth="1"/>
    <col min="3576" max="3576" width="17.140625" style="1" customWidth="1"/>
    <col min="3577" max="3577" width="15.7109375" style="1" customWidth="1"/>
    <col min="3578" max="3578" width="14.5703125" style="1" bestFit="1" customWidth="1"/>
    <col min="3579" max="3827" width="9.140625" style="1"/>
    <col min="3828" max="3828" width="105.140625" style="1" customWidth="1"/>
    <col min="3829" max="3829" width="9.140625" style="1"/>
    <col min="3830" max="3830" width="15" style="1" customWidth="1"/>
    <col min="3831" max="3831" width="15.5703125" style="1" customWidth="1"/>
    <col min="3832" max="3832" width="17.140625" style="1" customWidth="1"/>
    <col min="3833" max="3833" width="15.7109375" style="1" customWidth="1"/>
    <col min="3834" max="3834" width="14.5703125" style="1" bestFit="1" customWidth="1"/>
    <col min="3835" max="4083" width="9.140625" style="1"/>
    <col min="4084" max="4084" width="105.140625" style="1" customWidth="1"/>
    <col min="4085" max="4085" width="9.140625" style="1"/>
    <col min="4086" max="4086" width="15" style="1" customWidth="1"/>
    <col min="4087" max="4087" width="15.5703125" style="1" customWidth="1"/>
    <col min="4088" max="4088" width="17.140625" style="1" customWidth="1"/>
    <col min="4089" max="4089" width="15.7109375" style="1" customWidth="1"/>
    <col min="4090" max="4090" width="14.5703125" style="1" bestFit="1" customWidth="1"/>
    <col min="4091" max="4339" width="9.140625" style="1"/>
    <col min="4340" max="4340" width="105.140625" style="1" customWidth="1"/>
    <col min="4341" max="4341" width="9.140625" style="1"/>
    <col min="4342" max="4342" width="15" style="1" customWidth="1"/>
    <col min="4343" max="4343" width="15.5703125" style="1" customWidth="1"/>
    <col min="4344" max="4344" width="17.140625" style="1" customWidth="1"/>
    <col min="4345" max="4345" width="15.7109375" style="1" customWidth="1"/>
    <col min="4346" max="4346" width="14.5703125" style="1" bestFit="1" customWidth="1"/>
    <col min="4347" max="4595" width="9.140625" style="1"/>
    <col min="4596" max="4596" width="105.140625" style="1" customWidth="1"/>
    <col min="4597" max="4597" width="9.140625" style="1"/>
    <col min="4598" max="4598" width="15" style="1" customWidth="1"/>
    <col min="4599" max="4599" width="15.5703125" style="1" customWidth="1"/>
    <col min="4600" max="4600" width="17.140625" style="1" customWidth="1"/>
    <col min="4601" max="4601" width="15.7109375" style="1" customWidth="1"/>
    <col min="4602" max="4602" width="14.5703125" style="1" bestFit="1" customWidth="1"/>
    <col min="4603" max="4851" width="9.140625" style="1"/>
    <col min="4852" max="4852" width="105.140625" style="1" customWidth="1"/>
    <col min="4853" max="4853" width="9.140625" style="1"/>
    <col min="4854" max="4854" width="15" style="1" customWidth="1"/>
    <col min="4855" max="4855" width="15.5703125" style="1" customWidth="1"/>
    <col min="4856" max="4856" width="17.140625" style="1" customWidth="1"/>
    <col min="4857" max="4857" width="15.7109375" style="1" customWidth="1"/>
    <col min="4858" max="4858" width="14.5703125" style="1" bestFit="1" customWidth="1"/>
    <col min="4859" max="5107" width="9.140625" style="1"/>
    <col min="5108" max="5108" width="105.140625" style="1" customWidth="1"/>
    <col min="5109" max="5109" width="9.140625" style="1"/>
    <col min="5110" max="5110" width="15" style="1" customWidth="1"/>
    <col min="5111" max="5111" width="15.5703125" style="1" customWidth="1"/>
    <col min="5112" max="5112" width="17.140625" style="1" customWidth="1"/>
    <col min="5113" max="5113" width="15.7109375" style="1" customWidth="1"/>
    <col min="5114" max="5114" width="14.5703125" style="1" bestFit="1" customWidth="1"/>
    <col min="5115" max="5363" width="9.140625" style="1"/>
    <col min="5364" max="5364" width="105.140625" style="1" customWidth="1"/>
    <col min="5365" max="5365" width="9.140625" style="1"/>
    <col min="5366" max="5366" width="15" style="1" customWidth="1"/>
    <col min="5367" max="5367" width="15.5703125" style="1" customWidth="1"/>
    <col min="5368" max="5368" width="17.140625" style="1" customWidth="1"/>
    <col min="5369" max="5369" width="15.7109375" style="1" customWidth="1"/>
    <col min="5370" max="5370" width="14.5703125" style="1" bestFit="1" customWidth="1"/>
    <col min="5371" max="5619" width="9.140625" style="1"/>
    <col min="5620" max="5620" width="105.140625" style="1" customWidth="1"/>
    <col min="5621" max="5621" width="9.140625" style="1"/>
    <col min="5622" max="5622" width="15" style="1" customWidth="1"/>
    <col min="5623" max="5623" width="15.5703125" style="1" customWidth="1"/>
    <col min="5624" max="5624" width="17.140625" style="1" customWidth="1"/>
    <col min="5625" max="5625" width="15.7109375" style="1" customWidth="1"/>
    <col min="5626" max="5626" width="14.5703125" style="1" bestFit="1" customWidth="1"/>
    <col min="5627" max="5875" width="9.140625" style="1"/>
    <col min="5876" max="5876" width="105.140625" style="1" customWidth="1"/>
    <col min="5877" max="5877" width="9.140625" style="1"/>
    <col min="5878" max="5878" width="15" style="1" customWidth="1"/>
    <col min="5879" max="5879" width="15.5703125" style="1" customWidth="1"/>
    <col min="5880" max="5880" width="17.140625" style="1" customWidth="1"/>
    <col min="5881" max="5881" width="15.7109375" style="1" customWidth="1"/>
    <col min="5882" max="5882" width="14.5703125" style="1" bestFit="1" customWidth="1"/>
    <col min="5883" max="6131" width="9.140625" style="1"/>
    <col min="6132" max="6132" width="105.140625" style="1" customWidth="1"/>
    <col min="6133" max="6133" width="9.140625" style="1"/>
    <col min="6134" max="6134" width="15" style="1" customWidth="1"/>
    <col min="6135" max="6135" width="15.5703125" style="1" customWidth="1"/>
    <col min="6136" max="6136" width="17.140625" style="1" customWidth="1"/>
    <col min="6137" max="6137" width="15.7109375" style="1" customWidth="1"/>
    <col min="6138" max="6138" width="14.5703125" style="1" bestFit="1" customWidth="1"/>
    <col min="6139" max="6387" width="9.140625" style="1"/>
    <col min="6388" max="6388" width="105.140625" style="1" customWidth="1"/>
    <col min="6389" max="6389" width="9.140625" style="1"/>
    <col min="6390" max="6390" width="15" style="1" customWidth="1"/>
    <col min="6391" max="6391" width="15.5703125" style="1" customWidth="1"/>
    <col min="6392" max="6392" width="17.140625" style="1" customWidth="1"/>
    <col min="6393" max="6393" width="15.7109375" style="1" customWidth="1"/>
    <col min="6394" max="6394" width="14.5703125" style="1" bestFit="1" customWidth="1"/>
    <col min="6395" max="6643" width="9.140625" style="1"/>
    <col min="6644" max="6644" width="105.140625" style="1" customWidth="1"/>
    <col min="6645" max="6645" width="9.140625" style="1"/>
    <col min="6646" max="6646" width="15" style="1" customWidth="1"/>
    <col min="6647" max="6647" width="15.5703125" style="1" customWidth="1"/>
    <col min="6648" max="6648" width="17.140625" style="1" customWidth="1"/>
    <col min="6649" max="6649" width="15.7109375" style="1" customWidth="1"/>
    <col min="6650" max="6650" width="14.5703125" style="1" bestFit="1" customWidth="1"/>
    <col min="6651" max="6899" width="9.140625" style="1"/>
    <col min="6900" max="6900" width="105.140625" style="1" customWidth="1"/>
    <col min="6901" max="6901" width="9.140625" style="1"/>
    <col min="6902" max="6902" width="15" style="1" customWidth="1"/>
    <col min="6903" max="6903" width="15.5703125" style="1" customWidth="1"/>
    <col min="6904" max="6904" width="17.140625" style="1" customWidth="1"/>
    <col min="6905" max="6905" width="15.7109375" style="1" customWidth="1"/>
    <col min="6906" max="6906" width="14.5703125" style="1" bestFit="1" customWidth="1"/>
    <col min="6907" max="7155" width="9.140625" style="1"/>
    <col min="7156" max="7156" width="105.140625" style="1" customWidth="1"/>
    <col min="7157" max="7157" width="9.140625" style="1"/>
    <col min="7158" max="7158" width="15" style="1" customWidth="1"/>
    <col min="7159" max="7159" width="15.5703125" style="1" customWidth="1"/>
    <col min="7160" max="7160" width="17.140625" style="1" customWidth="1"/>
    <col min="7161" max="7161" width="15.7109375" style="1" customWidth="1"/>
    <col min="7162" max="7162" width="14.5703125" style="1" bestFit="1" customWidth="1"/>
    <col min="7163" max="7411" width="9.140625" style="1"/>
    <col min="7412" max="7412" width="105.140625" style="1" customWidth="1"/>
    <col min="7413" max="7413" width="9.140625" style="1"/>
    <col min="7414" max="7414" width="15" style="1" customWidth="1"/>
    <col min="7415" max="7415" width="15.5703125" style="1" customWidth="1"/>
    <col min="7416" max="7416" width="17.140625" style="1" customWidth="1"/>
    <col min="7417" max="7417" width="15.7109375" style="1" customWidth="1"/>
    <col min="7418" max="7418" width="14.5703125" style="1" bestFit="1" customWidth="1"/>
    <col min="7419" max="7667" width="9.140625" style="1"/>
    <col min="7668" max="7668" width="105.140625" style="1" customWidth="1"/>
    <col min="7669" max="7669" width="9.140625" style="1"/>
    <col min="7670" max="7670" width="15" style="1" customWidth="1"/>
    <col min="7671" max="7671" width="15.5703125" style="1" customWidth="1"/>
    <col min="7672" max="7672" width="17.140625" style="1" customWidth="1"/>
    <col min="7673" max="7673" width="15.7109375" style="1" customWidth="1"/>
    <col min="7674" max="7674" width="14.5703125" style="1" bestFit="1" customWidth="1"/>
    <col min="7675" max="7923" width="9.140625" style="1"/>
    <col min="7924" max="7924" width="105.140625" style="1" customWidth="1"/>
    <col min="7925" max="7925" width="9.140625" style="1"/>
    <col min="7926" max="7926" width="15" style="1" customWidth="1"/>
    <col min="7927" max="7927" width="15.5703125" style="1" customWidth="1"/>
    <col min="7928" max="7928" width="17.140625" style="1" customWidth="1"/>
    <col min="7929" max="7929" width="15.7109375" style="1" customWidth="1"/>
    <col min="7930" max="7930" width="14.5703125" style="1" bestFit="1" customWidth="1"/>
    <col min="7931" max="8179" width="9.140625" style="1"/>
    <col min="8180" max="8180" width="105.140625" style="1" customWidth="1"/>
    <col min="8181" max="8181" width="9.140625" style="1"/>
    <col min="8182" max="8182" width="15" style="1" customWidth="1"/>
    <col min="8183" max="8183" width="15.5703125" style="1" customWidth="1"/>
    <col min="8184" max="8184" width="17.140625" style="1" customWidth="1"/>
    <col min="8185" max="8185" width="15.7109375" style="1" customWidth="1"/>
    <col min="8186" max="8186" width="14.5703125" style="1" bestFit="1" customWidth="1"/>
    <col min="8187" max="8435" width="9.140625" style="1"/>
    <col min="8436" max="8436" width="105.140625" style="1" customWidth="1"/>
    <col min="8437" max="8437" width="9.140625" style="1"/>
    <col min="8438" max="8438" width="15" style="1" customWidth="1"/>
    <col min="8439" max="8439" width="15.5703125" style="1" customWidth="1"/>
    <col min="8440" max="8440" width="17.140625" style="1" customWidth="1"/>
    <col min="8441" max="8441" width="15.7109375" style="1" customWidth="1"/>
    <col min="8442" max="8442" width="14.5703125" style="1" bestFit="1" customWidth="1"/>
    <col min="8443" max="8691" width="9.140625" style="1"/>
    <col min="8692" max="8692" width="105.140625" style="1" customWidth="1"/>
    <col min="8693" max="8693" width="9.140625" style="1"/>
    <col min="8694" max="8694" width="15" style="1" customWidth="1"/>
    <col min="8695" max="8695" width="15.5703125" style="1" customWidth="1"/>
    <col min="8696" max="8696" width="17.140625" style="1" customWidth="1"/>
    <col min="8697" max="8697" width="15.7109375" style="1" customWidth="1"/>
    <col min="8698" max="8698" width="14.5703125" style="1" bestFit="1" customWidth="1"/>
    <col min="8699" max="8947" width="9.140625" style="1"/>
    <col min="8948" max="8948" width="105.140625" style="1" customWidth="1"/>
    <col min="8949" max="8949" width="9.140625" style="1"/>
    <col min="8950" max="8950" width="15" style="1" customWidth="1"/>
    <col min="8951" max="8951" width="15.5703125" style="1" customWidth="1"/>
    <col min="8952" max="8952" width="17.140625" style="1" customWidth="1"/>
    <col min="8953" max="8953" width="15.7109375" style="1" customWidth="1"/>
    <col min="8954" max="8954" width="14.5703125" style="1" bestFit="1" customWidth="1"/>
    <col min="8955" max="9203" width="9.140625" style="1"/>
    <col min="9204" max="9204" width="105.140625" style="1" customWidth="1"/>
    <col min="9205" max="9205" width="9.140625" style="1"/>
    <col min="9206" max="9206" width="15" style="1" customWidth="1"/>
    <col min="9207" max="9207" width="15.5703125" style="1" customWidth="1"/>
    <col min="9208" max="9208" width="17.140625" style="1" customWidth="1"/>
    <col min="9209" max="9209" width="15.7109375" style="1" customWidth="1"/>
    <col min="9210" max="9210" width="14.5703125" style="1" bestFit="1" customWidth="1"/>
    <col min="9211" max="9459" width="9.140625" style="1"/>
    <col min="9460" max="9460" width="105.140625" style="1" customWidth="1"/>
    <col min="9461" max="9461" width="9.140625" style="1"/>
    <col min="9462" max="9462" width="15" style="1" customWidth="1"/>
    <col min="9463" max="9463" width="15.5703125" style="1" customWidth="1"/>
    <col min="9464" max="9464" width="17.140625" style="1" customWidth="1"/>
    <col min="9465" max="9465" width="15.7109375" style="1" customWidth="1"/>
    <col min="9466" max="9466" width="14.5703125" style="1" bestFit="1" customWidth="1"/>
    <col min="9467" max="9715" width="9.140625" style="1"/>
    <col min="9716" max="9716" width="105.140625" style="1" customWidth="1"/>
    <col min="9717" max="9717" width="9.140625" style="1"/>
    <col min="9718" max="9718" width="15" style="1" customWidth="1"/>
    <col min="9719" max="9719" width="15.5703125" style="1" customWidth="1"/>
    <col min="9720" max="9720" width="17.140625" style="1" customWidth="1"/>
    <col min="9721" max="9721" width="15.7109375" style="1" customWidth="1"/>
    <col min="9722" max="9722" width="14.5703125" style="1" bestFit="1" customWidth="1"/>
    <col min="9723" max="9971" width="9.140625" style="1"/>
    <col min="9972" max="9972" width="105.140625" style="1" customWidth="1"/>
    <col min="9973" max="9973" width="9.140625" style="1"/>
    <col min="9974" max="9974" width="15" style="1" customWidth="1"/>
    <col min="9975" max="9975" width="15.5703125" style="1" customWidth="1"/>
    <col min="9976" max="9976" width="17.140625" style="1" customWidth="1"/>
    <col min="9977" max="9977" width="15.7109375" style="1" customWidth="1"/>
    <col min="9978" max="9978" width="14.5703125" style="1" bestFit="1" customWidth="1"/>
    <col min="9979" max="10227" width="9.140625" style="1"/>
    <col min="10228" max="10228" width="105.140625" style="1" customWidth="1"/>
    <col min="10229" max="10229" width="9.140625" style="1"/>
    <col min="10230" max="10230" width="15" style="1" customWidth="1"/>
    <col min="10231" max="10231" width="15.5703125" style="1" customWidth="1"/>
    <col min="10232" max="10232" width="17.140625" style="1" customWidth="1"/>
    <col min="10233" max="10233" width="15.7109375" style="1" customWidth="1"/>
    <col min="10234" max="10234" width="14.5703125" style="1" bestFit="1" customWidth="1"/>
    <col min="10235" max="10483" width="9.140625" style="1"/>
    <col min="10484" max="10484" width="105.140625" style="1" customWidth="1"/>
    <col min="10485" max="10485" width="9.140625" style="1"/>
    <col min="10486" max="10486" width="15" style="1" customWidth="1"/>
    <col min="10487" max="10487" width="15.5703125" style="1" customWidth="1"/>
    <col min="10488" max="10488" width="17.140625" style="1" customWidth="1"/>
    <col min="10489" max="10489" width="15.7109375" style="1" customWidth="1"/>
    <col min="10490" max="10490" width="14.5703125" style="1" bestFit="1" customWidth="1"/>
    <col min="10491" max="10739" width="9.140625" style="1"/>
    <col min="10740" max="10740" width="105.140625" style="1" customWidth="1"/>
    <col min="10741" max="10741" width="9.140625" style="1"/>
    <col min="10742" max="10742" width="15" style="1" customWidth="1"/>
    <col min="10743" max="10743" width="15.5703125" style="1" customWidth="1"/>
    <col min="10744" max="10744" width="17.140625" style="1" customWidth="1"/>
    <col min="10745" max="10745" width="15.7109375" style="1" customWidth="1"/>
    <col min="10746" max="10746" width="14.5703125" style="1" bestFit="1" customWidth="1"/>
    <col min="10747" max="10995" width="9.140625" style="1"/>
    <col min="10996" max="10996" width="105.140625" style="1" customWidth="1"/>
    <col min="10997" max="10997" width="9.140625" style="1"/>
    <col min="10998" max="10998" width="15" style="1" customWidth="1"/>
    <col min="10999" max="10999" width="15.5703125" style="1" customWidth="1"/>
    <col min="11000" max="11000" width="17.140625" style="1" customWidth="1"/>
    <col min="11001" max="11001" width="15.7109375" style="1" customWidth="1"/>
    <col min="11002" max="11002" width="14.5703125" style="1" bestFit="1" customWidth="1"/>
    <col min="11003" max="11251" width="9.140625" style="1"/>
    <col min="11252" max="11252" width="105.140625" style="1" customWidth="1"/>
    <col min="11253" max="11253" width="9.140625" style="1"/>
    <col min="11254" max="11254" width="15" style="1" customWidth="1"/>
    <col min="11255" max="11255" width="15.5703125" style="1" customWidth="1"/>
    <col min="11256" max="11256" width="17.140625" style="1" customWidth="1"/>
    <col min="11257" max="11257" width="15.7109375" style="1" customWidth="1"/>
    <col min="11258" max="11258" width="14.5703125" style="1" bestFit="1" customWidth="1"/>
    <col min="11259" max="11507" width="9.140625" style="1"/>
    <col min="11508" max="11508" width="105.140625" style="1" customWidth="1"/>
    <col min="11509" max="11509" width="9.140625" style="1"/>
    <col min="11510" max="11510" width="15" style="1" customWidth="1"/>
    <col min="11511" max="11511" width="15.5703125" style="1" customWidth="1"/>
    <col min="11512" max="11512" width="17.140625" style="1" customWidth="1"/>
    <col min="11513" max="11513" width="15.7109375" style="1" customWidth="1"/>
    <col min="11514" max="11514" width="14.5703125" style="1" bestFit="1" customWidth="1"/>
    <col min="11515" max="11763" width="9.140625" style="1"/>
    <col min="11764" max="11764" width="105.140625" style="1" customWidth="1"/>
    <col min="11765" max="11765" width="9.140625" style="1"/>
    <col min="11766" max="11766" width="15" style="1" customWidth="1"/>
    <col min="11767" max="11767" width="15.5703125" style="1" customWidth="1"/>
    <col min="11768" max="11768" width="17.140625" style="1" customWidth="1"/>
    <col min="11769" max="11769" width="15.7109375" style="1" customWidth="1"/>
    <col min="11770" max="11770" width="14.5703125" style="1" bestFit="1" customWidth="1"/>
    <col min="11771" max="12019" width="9.140625" style="1"/>
    <col min="12020" max="12020" width="105.140625" style="1" customWidth="1"/>
    <col min="12021" max="12021" width="9.140625" style="1"/>
    <col min="12022" max="12022" width="15" style="1" customWidth="1"/>
    <col min="12023" max="12023" width="15.5703125" style="1" customWidth="1"/>
    <col min="12024" max="12024" width="17.140625" style="1" customWidth="1"/>
    <col min="12025" max="12025" width="15.7109375" style="1" customWidth="1"/>
    <col min="12026" max="12026" width="14.5703125" style="1" bestFit="1" customWidth="1"/>
    <col min="12027" max="12275" width="9.140625" style="1"/>
    <col min="12276" max="12276" width="105.140625" style="1" customWidth="1"/>
    <col min="12277" max="12277" width="9.140625" style="1"/>
    <col min="12278" max="12278" width="15" style="1" customWidth="1"/>
    <col min="12279" max="12279" width="15.5703125" style="1" customWidth="1"/>
    <col min="12280" max="12280" width="17.140625" style="1" customWidth="1"/>
    <col min="12281" max="12281" width="15.7109375" style="1" customWidth="1"/>
    <col min="12282" max="12282" width="14.5703125" style="1" bestFit="1" customWidth="1"/>
    <col min="12283" max="12531" width="9.140625" style="1"/>
    <col min="12532" max="12532" width="105.140625" style="1" customWidth="1"/>
    <col min="12533" max="12533" width="9.140625" style="1"/>
    <col min="12534" max="12534" width="15" style="1" customWidth="1"/>
    <col min="12535" max="12535" width="15.5703125" style="1" customWidth="1"/>
    <col min="12536" max="12536" width="17.140625" style="1" customWidth="1"/>
    <col min="12537" max="12537" width="15.7109375" style="1" customWidth="1"/>
    <col min="12538" max="12538" width="14.5703125" style="1" bestFit="1" customWidth="1"/>
    <col min="12539" max="12787" width="9.140625" style="1"/>
    <col min="12788" max="12788" width="105.140625" style="1" customWidth="1"/>
    <col min="12789" max="12789" width="9.140625" style="1"/>
    <col min="12790" max="12790" width="15" style="1" customWidth="1"/>
    <col min="12791" max="12791" width="15.5703125" style="1" customWidth="1"/>
    <col min="12792" max="12792" width="17.140625" style="1" customWidth="1"/>
    <col min="12793" max="12793" width="15.7109375" style="1" customWidth="1"/>
    <col min="12794" max="12794" width="14.5703125" style="1" bestFit="1" customWidth="1"/>
    <col min="12795" max="13043" width="9.140625" style="1"/>
    <col min="13044" max="13044" width="105.140625" style="1" customWidth="1"/>
    <col min="13045" max="13045" width="9.140625" style="1"/>
    <col min="13046" max="13046" width="15" style="1" customWidth="1"/>
    <col min="13047" max="13047" width="15.5703125" style="1" customWidth="1"/>
    <col min="13048" max="13048" width="17.140625" style="1" customWidth="1"/>
    <col min="13049" max="13049" width="15.7109375" style="1" customWidth="1"/>
    <col min="13050" max="13050" width="14.5703125" style="1" bestFit="1" customWidth="1"/>
    <col min="13051" max="13299" width="9.140625" style="1"/>
    <col min="13300" max="13300" width="105.140625" style="1" customWidth="1"/>
    <col min="13301" max="13301" width="9.140625" style="1"/>
    <col min="13302" max="13302" width="15" style="1" customWidth="1"/>
    <col min="13303" max="13303" width="15.5703125" style="1" customWidth="1"/>
    <col min="13304" max="13304" width="17.140625" style="1" customWidth="1"/>
    <col min="13305" max="13305" width="15.7109375" style="1" customWidth="1"/>
    <col min="13306" max="13306" width="14.5703125" style="1" bestFit="1" customWidth="1"/>
    <col min="13307" max="13555" width="9.140625" style="1"/>
    <col min="13556" max="13556" width="105.140625" style="1" customWidth="1"/>
    <col min="13557" max="13557" width="9.140625" style="1"/>
    <col min="13558" max="13558" width="15" style="1" customWidth="1"/>
    <col min="13559" max="13559" width="15.5703125" style="1" customWidth="1"/>
    <col min="13560" max="13560" width="17.140625" style="1" customWidth="1"/>
    <col min="13561" max="13561" width="15.7109375" style="1" customWidth="1"/>
    <col min="13562" max="13562" width="14.5703125" style="1" bestFit="1" customWidth="1"/>
    <col min="13563" max="13811" width="9.140625" style="1"/>
    <col min="13812" max="13812" width="105.140625" style="1" customWidth="1"/>
    <col min="13813" max="13813" width="9.140625" style="1"/>
    <col min="13814" max="13814" width="15" style="1" customWidth="1"/>
    <col min="13815" max="13815" width="15.5703125" style="1" customWidth="1"/>
    <col min="13816" max="13816" width="17.140625" style="1" customWidth="1"/>
    <col min="13817" max="13817" width="15.7109375" style="1" customWidth="1"/>
    <col min="13818" max="13818" width="14.5703125" style="1" bestFit="1" customWidth="1"/>
    <col min="13819" max="14067" width="9.140625" style="1"/>
    <col min="14068" max="14068" width="105.140625" style="1" customWidth="1"/>
    <col min="14069" max="14069" width="9.140625" style="1"/>
    <col min="14070" max="14070" width="15" style="1" customWidth="1"/>
    <col min="14071" max="14071" width="15.5703125" style="1" customWidth="1"/>
    <col min="14072" max="14072" width="17.140625" style="1" customWidth="1"/>
    <col min="14073" max="14073" width="15.7109375" style="1" customWidth="1"/>
    <col min="14074" max="14074" width="14.5703125" style="1" bestFit="1" customWidth="1"/>
    <col min="14075" max="14323" width="9.140625" style="1"/>
    <col min="14324" max="14324" width="105.140625" style="1" customWidth="1"/>
    <col min="14325" max="14325" width="9.140625" style="1"/>
    <col min="14326" max="14326" width="15" style="1" customWidth="1"/>
    <col min="14327" max="14327" width="15.5703125" style="1" customWidth="1"/>
    <col min="14328" max="14328" width="17.140625" style="1" customWidth="1"/>
    <col min="14329" max="14329" width="15.7109375" style="1" customWidth="1"/>
    <col min="14330" max="14330" width="14.5703125" style="1" bestFit="1" customWidth="1"/>
    <col min="14331" max="14579" width="9.140625" style="1"/>
    <col min="14580" max="14580" width="105.140625" style="1" customWidth="1"/>
    <col min="14581" max="14581" width="9.140625" style="1"/>
    <col min="14582" max="14582" width="15" style="1" customWidth="1"/>
    <col min="14583" max="14583" width="15.5703125" style="1" customWidth="1"/>
    <col min="14584" max="14584" width="17.140625" style="1" customWidth="1"/>
    <col min="14585" max="14585" width="15.7109375" style="1" customWidth="1"/>
    <col min="14586" max="14586" width="14.5703125" style="1" bestFit="1" customWidth="1"/>
    <col min="14587" max="14835" width="9.140625" style="1"/>
    <col min="14836" max="14836" width="105.140625" style="1" customWidth="1"/>
    <col min="14837" max="14837" width="9.140625" style="1"/>
    <col min="14838" max="14838" width="15" style="1" customWidth="1"/>
    <col min="14839" max="14839" width="15.5703125" style="1" customWidth="1"/>
    <col min="14840" max="14840" width="17.140625" style="1" customWidth="1"/>
    <col min="14841" max="14841" width="15.7109375" style="1" customWidth="1"/>
    <col min="14842" max="14842" width="14.5703125" style="1" bestFit="1" customWidth="1"/>
    <col min="14843" max="15091" width="9.140625" style="1"/>
    <col min="15092" max="15092" width="105.140625" style="1" customWidth="1"/>
    <col min="15093" max="15093" width="9.140625" style="1"/>
    <col min="15094" max="15094" width="15" style="1" customWidth="1"/>
    <col min="15095" max="15095" width="15.5703125" style="1" customWidth="1"/>
    <col min="15096" max="15096" width="17.140625" style="1" customWidth="1"/>
    <col min="15097" max="15097" width="15.7109375" style="1" customWidth="1"/>
    <col min="15098" max="15098" width="14.5703125" style="1" bestFit="1" customWidth="1"/>
    <col min="15099" max="15347" width="9.140625" style="1"/>
    <col min="15348" max="15348" width="105.140625" style="1" customWidth="1"/>
    <col min="15349" max="15349" width="9.140625" style="1"/>
    <col min="15350" max="15350" width="15" style="1" customWidth="1"/>
    <col min="15351" max="15351" width="15.5703125" style="1" customWidth="1"/>
    <col min="15352" max="15352" width="17.140625" style="1" customWidth="1"/>
    <col min="15353" max="15353" width="15.7109375" style="1" customWidth="1"/>
    <col min="15354" max="15354" width="14.5703125" style="1" bestFit="1" customWidth="1"/>
    <col min="15355" max="15603" width="9.140625" style="1"/>
    <col min="15604" max="15604" width="105.140625" style="1" customWidth="1"/>
    <col min="15605" max="15605" width="9.140625" style="1"/>
    <col min="15606" max="15606" width="15" style="1" customWidth="1"/>
    <col min="15607" max="15607" width="15.5703125" style="1" customWidth="1"/>
    <col min="15608" max="15608" width="17.140625" style="1" customWidth="1"/>
    <col min="15609" max="15609" width="15.7109375" style="1" customWidth="1"/>
    <col min="15610" max="15610" width="14.5703125" style="1" bestFit="1" customWidth="1"/>
    <col min="15611" max="15859" width="9.140625" style="1"/>
    <col min="15860" max="15860" width="105.140625" style="1" customWidth="1"/>
    <col min="15861" max="15861" width="9.140625" style="1"/>
    <col min="15862" max="15862" width="15" style="1" customWidth="1"/>
    <col min="15863" max="15863" width="15.5703125" style="1" customWidth="1"/>
    <col min="15864" max="15864" width="17.140625" style="1" customWidth="1"/>
    <col min="15865" max="15865" width="15.7109375" style="1" customWidth="1"/>
    <col min="15866" max="15866" width="14.5703125" style="1" bestFit="1" customWidth="1"/>
    <col min="15867" max="16115" width="9.140625" style="1"/>
    <col min="16116" max="16116" width="105.140625" style="1" customWidth="1"/>
    <col min="16117" max="16117" width="9.140625" style="1"/>
    <col min="16118" max="16118" width="15" style="1" customWidth="1"/>
    <col min="16119" max="16119" width="15.5703125" style="1" customWidth="1"/>
    <col min="16120" max="16120" width="17.140625" style="1" customWidth="1"/>
    <col min="16121" max="16121" width="15.7109375" style="1" customWidth="1"/>
    <col min="16122" max="16122" width="14.5703125" style="1" bestFit="1" customWidth="1"/>
    <col min="16123" max="16384" width="9.140625" style="1"/>
  </cols>
  <sheetData>
    <row r="1" spans="1:10">
      <c r="A1" s="363" t="s">
        <v>255</v>
      </c>
      <c r="B1" s="363"/>
      <c r="C1" s="364"/>
      <c r="D1" s="364"/>
      <c r="E1" s="364"/>
      <c r="F1" s="364"/>
      <c r="G1" s="364"/>
      <c r="H1" s="364"/>
      <c r="I1" s="364"/>
      <c r="J1" s="364"/>
    </row>
    <row r="2" spans="1:10">
      <c r="A2" s="363"/>
      <c r="B2" s="364"/>
      <c r="C2" s="364"/>
      <c r="D2" s="364"/>
      <c r="E2" s="364"/>
      <c r="F2" s="364"/>
      <c r="G2" s="364"/>
      <c r="H2" s="364"/>
      <c r="I2" s="364"/>
      <c r="J2" s="364"/>
    </row>
    <row r="3" spans="1:10" ht="18">
      <c r="A3" s="374" t="s">
        <v>100</v>
      </c>
      <c r="B3" s="375"/>
      <c r="C3" s="375"/>
      <c r="D3" s="375"/>
      <c r="E3" s="375"/>
      <c r="F3" s="364"/>
      <c r="G3" s="364"/>
      <c r="H3" s="364"/>
      <c r="I3" s="364"/>
      <c r="J3" s="364"/>
    </row>
    <row r="4" spans="1:10" ht="18">
      <c r="A4" s="376" t="s">
        <v>496</v>
      </c>
      <c r="B4" s="377"/>
      <c r="C4" s="377"/>
      <c r="D4" s="377"/>
      <c r="E4" s="377"/>
      <c r="F4" s="364"/>
      <c r="G4" s="364"/>
      <c r="H4" s="364"/>
      <c r="I4" s="364"/>
      <c r="J4" s="364"/>
    </row>
    <row r="5" spans="1:10" ht="18">
      <c r="A5" s="51"/>
      <c r="B5" s="52"/>
      <c r="C5" s="52"/>
      <c r="D5" s="52"/>
      <c r="E5" s="52"/>
      <c r="F5" s="17"/>
      <c r="G5" s="17"/>
      <c r="H5" s="17"/>
      <c r="I5" s="17"/>
      <c r="J5" s="17"/>
    </row>
    <row r="6" spans="1:10" ht="18">
      <c r="A6" s="51"/>
      <c r="B6" s="52"/>
      <c r="C6" s="52"/>
      <c r="D6" s="52"/>
      <c r="E6" s="52"/>
      <c r="F6" s="17"/>
      <c r="G6" s="17"/>
      <c r="H6" s="17"/>
      <c r="I6" s="17"/>
      <c r="J6" s="17"/>
    </row>
    <row r="7" spans="1:10" ht="18">
      <c r="A7" s="51"/>
      <c r="B7" s="52"/>
      <c r="C7" s="52"/>
      <c r="D7" s="52"/>
      <c r="E7" s="52"/>
      <c r="F7" s="17"/>
      <c r="G7" s="17"/>
      <c r="H7" s="17"/>
      <c r="I7" s="17"/>
      <c r="J7" s="17"/>
    </row>
    <row r="8" spans="1:10">
      <c r="A8" s="53" t="s">
        <v>103</v>
      </c>
    </row>
    <row r="9" spans="1:10">
      <c r="A9" s="383" t="s">
        <v>26</v>
      </c>
      <c r="B9" s="385" t="s">
        <v>104</v>
      </c>
      <c r="C9" s="387" t="s">
        <v>28</v>
      </c>
      <c r="D9" s="387"/>
      <c r="E9" s="387"/>
      <c r="F9" s="387"/>
      <c r="G9" s="387" t="s">
        <v>105</v>
      </c>
      <c r="H9" s="387"/>
      <c r="I9" s="387"/>
      <c r="J9" s="387"/>
    </row>
    <row r="10" spans="1:10" ht="25.5">
      <c r="A10" s="384"/>
      <c r="B10" s="386"/>
      <c r="C10" s="55" t="s">
        <v>106</v>
      </c>
      <c r="D10" s="55" t="s">
        <v>107</v>
      </c>
      <c r="E10" s="55" t="s">
        <v>108</v>
      </c>
      <c r="F10" s="55" t="s">
        <v>109</v>
      </c>
      <c r="G10" s="55" t="s">
        <v>106</v>
      </c>
      <c r="H10" s="55" t="s">
        <v>107</v>
      </c>
      <c r="I10" s="55" t="s">
        <v>108</v>
      </c>
      <c r="J10" s="55" t="s">
        <v>109</v>
      </c>
    </row>
    <row r="11" spans="1:10">
      <c r="A11" s="56" t="s">
        <v>110</v>
      </c>
      <c r="B11" s="57" t="s">
        <v>111</v>
      </c>
      <c r="C11" s="58">
        <v>62102618</v>
      </c>
      <c r="D11" s="58"/>
      <c r="E11" s="59">
        <v>34922116</v>
      </c>
      <c r="F11" s="58">
        <f t="shared" ref="F11:F53" si="0">SUM(C11+E11)</f>
        <v>97024734</v>
      </c>
      <c r="G11" s="58">
        <v>62459995</v>
      </c>
      <c r="H11" s="58"/>
      <c r="I11" s="59">
        <v>34922116</v>
      </c>
      <c r="J11" s="60">
        <f>SUM(G11:I11)</f>
        <v>97382111</v>
      </c>
    </row>
    <row r="12" spans="1:10">
      <c r="A12" s="56" t="s">
        <v>112</v>
      </c>
      <c r="B12" s="57" t="s">
        <v>113</v>
      </c>
      <c r="C12" s="58"/>
      <c r="D12" s="58"/>
      <c r="E12" s="59"/>
      <c r="F12" s="58"/>
      <c r="G12" s="58">
        <v>468600</v>
      </c>
      <c r="H12" s="58"/>
      <c r="I12" s="59"/>
      <c r="J12" s="60">
        <f t="shared" ref="J12:J75" si="1">SUM(G12:I12)</f>
        <v>468600</v>
      </c>
    </row>
    <row r="13" spans="1:10">
      <c r="A13" s="61" t="s">
        <v>114</v>
      </c>
      <c r="B13" s="62" t="s">
        <v>115</v>
      </c>
      <c r="C13" s="58">
        <v>750000</v>
      </c>
      <c r="D13" s="58"/>
      <c r="E13" s="59"/>
      <c r="F13" s="58">
        <f t="shared" si="0"/>
        <v>750000</v>
      </c>
      <c r="G13" s="58">
        <v>400174</v>
      </c>
      <c r="H13" s="58"/>
      <c r="I13" s="59"/>
      <c r="J13" s="60">
        <f t="shared" si="1"/>
        <v>400174</v>
      </c>
    </row>
    <row r="14" spans="1:10">
      <c r="A14" s="61" t="s">
        <v>116</v>
      </c>
      <c r="B14" s="62" t="s">
        <v>117</v>
      </c>
      <c r="C14" s="58">
        <v>2603803</v>
      </c>
      <c r="D14" s="58"/>
      <c r="E14" s="59">
        <v>1416480</v>
      </c>
      <c r="F14" s="58">
        <f t="shared" si="0"/>
        <v>4020283</v>
      </c>
      <c r="G14" s="58">
        <v>2603803</v>
      </c>
      <c r="H14" s="58"/>
      <c r="I14" s="59">
        <v>1416480</v>
      </c>
      <c r="J14" s="60">
        <f t="shared" si="1"/>
        <v>4020283</v>
      </c>
    </row>
    <row r="15" spans="1:10">
      <c r="A15" s="63" t="s">
        <v>118</v>
      </c>
      <c r="B15" s="62" t="s">
        <v>119</v>
      </c>
      <c r="C15" s="58">
        <v>361320</v>
      </c>
      <c r="D15" s="58"/>
      <c r="E15" s="59">
        <v>320000</v>
      </c>
      <c r="F15" s="58">
        <f t="shared" si="0"/>
        <v>681320</v>
      </c>
      <c r="G15" s="58">
        <v>371760</v>
      </c>
      <c r="H15" s="58"/>
      <c r="I15" s="59">
        <v>320000</v>
      </c>
      <c r="J15" s="60">
        <f t="shared" si="1"/>
        <v>691760</v>
      </c>
    </row>
    <row r="16" spans="1:10">
      <c r="A16" s="63" t="s">
        <v>120</v>
      </c>
      <c r="B16" s="62" t="s">
        <v>121</v>
      </c>
      <c r="C16" s="58"/>
      <c r="D16" s="58"/>
      <c r="E16" s="59">
        <v>200000</v>
      </c>
      <c r="F16" s="58">
        <f t="shared" si="0"/>
        <v>200000</v>
      </c>
      <c r="G16" s="58"/>
      <c r="H16" s="58"/>
      <c r="I16" s="59">
        <v>200000</v>
      </c>
      <c r="J16" s="60">
        <f t="shared" si="1"/>
        <v>200000</v>
      </c>
    </row>
    <row r="17" spans="1:10">
      <c r="A17" s="63" t="s">
        <v>122</v>
      </c>
      <c r="B17" s="62" t="s">
        <v>123</v>
      </c>
      <c r="C17" s="58">
        <v>1691492</v>
      </c>
      <c r="D17" s="58"/>
      <c r="E17" s="59">
        <v>3966000</v>
      </c>
      <c r="F17" s="58">
        <f t="shared" si="0"/>
        <v>5657492</v>
      </c>
      <c r="G17" s="58">
        <v>1691492</v>
      </c>
      <c r="H17" s="58"/>
      <c r="I17" s="59">
        <v>3966000</v>
      </c>
      <c r="J17" s="60">
        <f t="shared" si="1"/>
        <v>5657492</v>
      </c>
    </row>
    <row r="18" spans="1:10" s="3" customFormat="1">
      <c r="A18" s="64" t="s">
        <v>124</v>
      </c>
      <c r="B18" s="65" t="s">
        <v>125</v>
      </c>
      <c r="C18" s="66">
        <f>SUM(C11:C17)</f>
        <v>67509233</v>
      </c>
      <c r="D18" s="66"/>
      <c r="E18" s="67">
        <f>SUM(E11:E17)</f>
        <v>40824596</v>
      </c>
      <c r="F18" s="66">
        <f t="shared" si="0"/>
        <v>108333829</v>
      </c>
      <c r="G18" s="66">
        <f>SUM(G11:G17)</f>
        <v>67995824</v>
      </c>
      <c r="H18" s="66"/>
      <c r="I18" s="67">
        <f>SUM(I11:I17)</f>
        <v>40824596</v>
      </c>
      <c r="J18" s="68">
        <f t="shared" si="1"/>
        <v>108820420</v>
      </c>
    </row>
    <row r="19" spans="1:10">
      <c r="A19" s="63" t="s">
        <v>126</v>
      </c>
      <c r="B19" s="62" t="s">
        <v>127</v>
      </c>
      <c r="C19" s="58">
        <v>4098589</v>
      </c>
      <c r="D19" s="58"/>
      <c r="E19" s="59"/>
      <c r="F19" s="58">
        <f t="shared" si="0"/>
        <v>4098589</v>
      </c>
      <c r="G19" s="58">
        <v>4098589</v>
      </c>
      <c r="H19" s="58"/>
      <c r="I19" s="59"/>
      <c r="J19" s="60">
        <f t="shared" si="1"/>
        <v>4098589</v>
      </c>
    </row>
    <row r="20" spans="1:10" ht="25.5">
      <c r="A20" s="63" t="s">
        <v>128</v>
      </c>
      <c r="B20" s="62" t="s">
        <v>129</v>
      </c>
      <c r="C20" s="58">
        <v>3537692</v>
      </c>
      <c r="D20" s="58"/>
      <c r="E20" s="59"/>
      <c r="F20" s="58">
        <f t="shared" si="0"/>
        <v>3537692</v>
      </c>
      <c r="G20" s="58">
        <v>3637692</v>
      </c>
      <c r="H20" s="58"/>
      <c r="I20" s="59"/>
      <c r="J20" s="60">
        <f t="shared" si="1"/>
        <v>3637692</v>
      </c>
    </row>
    <row r="21" spans="1:10">
      <c r="A21" s="70" t="s">
        <v>130</v>
      </c>
      <c r="B21" s="62" t="s">
        <v>131</v>
      </c>
      <c r="C21" s="58">
        <v>1528000</v>
      </c>
      <c r="D21" s="58"/>
      <c r="E21" s="59"/>
      <c r="F21" s="58">
        <f t="shared" si="0"/>
        <v>1528000</v>
      </c>
      <c r="G21" s="58">
        <v>1528000</v>
      </c>
      <c r="H21" s="58"/>
      <c r="I21" s="59"/>
      <c r="J21" s="60">
        <f t="shared" si="1"/>
        <v>1528000</v>
      </c>
    </row>
    <row r="22" spans="1:10" s="3" customFormat="1" ht="14.25">
      <c r="A22" s="71" t="s">
        <v>132</v>
      </c>
      <c r="B22" s="65" t="s">
        <v>133</v>
      </c>
      <c r="C22" s="66">
        <f>SUM(C19:C21)</f>
        <v>9164281</v>
      </c>
      <c r="D22" s="66"/>
      <c r="E22" s="67"/>
      <c r="F22" s="66">
        <f t="shared" si="0"/>
        <v>9164281</v>
      </c>
      <c r="G22" s="66">
        <f>SUM(G19:G21)</f>
        <v>9264281</v>
      </c>
      <c r="H22" s="66"/>
      <c r="I22" s="67"/>
      <c r="J22" s="69">
        <f t="shared" si="1"/>
        <v>9264281</v>
      </c>
    </row>
    <row r="23" spans="1:10" s="3" customFormat="1" ht="14.25">
      <c r="A23" s="72" t="s">
        <v>134</v>
      </c>
      <c r="B23" s="73" t="s">
        <v>135</v>
      </c>
      <c r="C23" s="66">
        <f>SUM(C22,C18)</f>
        <v>76673514</v>
      </c>
      <c r="D23" s="66"/>
      <c r="E23" s="67">
        <f>SUM(E18+E22)</f>
        <v>40824596</v>
      </c>
      <c r="F23" s="66">
        <f t="shared" si="0"/>
        <v>117498110</v>
      </c>
      <c r="G23" s="66">
        <f>SUM(G22,G18)</f>
        <v>77260105</v>
      </c>
      <c r="H23" s="66"/>
      <c r="I23" s="67">
        <f>SUM(I18+I22)</f>
        <v>40824596</v>
      </c>
      <c r="J23" s="69">
        <f t="shared" si="1"/>
        <v>118084701</v>
      </c>
    </row>
    <row r="24" spans="1:10" s="3" customFormat="1" ht="14.25">
      <c r="A24" s="74" t="s">
        <v>136</v>
      </c>
      <c r="B24" s="73" t="s">
        <v>137</v>
      </c>
      <c r="C24" s="66">
        <v>12300332</v>
      </c>
      <c r="D24" s="66"/>
      <c r="E24" s="67">
        <v>6303533</v>
      </c>
      <c r="F24" s="66">
        <f t="shared" si="0"/>
        <v>18603865</v>
      </c>
      <c r="G24" s="66">
        <v>12236950</v>
      </c>
      <c r="H24" s="66"/>
      <c r="I24" s="67">
        <v>6303533</v>
      </c>
      <c r="J24" s="69">
        <f t="shared" si="1"/>
        <v>18540483</v>
      </c>
    </row>
    <row r="25" spans="1:10">
      <c r="A25" s="63" t="s">
        <v>138</v>
      </c>
      <c r="B25" s="62" t="s">
        <v>139</v>
      </c>
      <c r="C25" s="58">
        <v>861846</v>
      </c>
      <c r="D25" s="58"/>
      <c r="E25" s="59">
        <v>140000</v>
      </c>
      <c r="F25" s="58">
        <f t="shared" si="0"/>
        <v>1001846</v>
      </c>
      <c r="G25" s="58">
        <v>861846</v>
      </c>
      <c r="H25" s="58"/>
      <c r="I25" s="59">
        <v>140000</v>
      </c>
      <c r="J25" s="60">
        <f t="shared" si="1"/>
        <v>1001846</v>
      </c>
    </row>
    <row r="26" spans="1:10">
      <c r="A26" s="63" t="s">
        <v>140</v>
      </c>
      <c r="B26" s="62" t="s">
        <v>141</v>
      </c>
      <c r="C26" s="58">
        <v>10273450</v>
      </c>
      <c r="D26" s="58"/>
      <c r="E26" s="59">
        <v>560000</v>
      </c>
      <c r="F26" s="58">
        <f t="shared" si="0"/>
        <v>10833450</v>
      </c>
      <c r="G26" s="58">
        <v>9973450</v>
      </c>
      <c r="H26" s="58"/>
      <c r="I26" s="59">
        <v>560000</v>
      </c>
      <c r="J26" s="60">
        <f t="shared" si="1"/>
        <v>10533450</v>
      </c>
    </row>
    <row r="27" spans="1:10" s="3" customFormat="1" ht="14.25">
      <c r="A27" s="71" t="s">
        <v>142</v>
      </c>
      <c r="B27" s="65" t="s">
        <v>143</v>
      </c>
      <c r="C27" s="66">
        <f>SUM(C25:C26)</f>
        <v>11135296</v>
      </c>
      <c r="D27" s="66"/>
      <c r="E27" s="67">
        <f>SUM(E25:E26)</f>
        <v>700000</v>
      </c>
      <c r="F27" s="66">
        <f t="shared" si="0"/>
        <v>11835296</v>
      </c>
      <c r="G27" s="66">
        <f>SUM(G25:G26)</f>
        <v>10835296</v>
      </c>
      <c r="H27" s="66"/>
      <c r="I27" s="67">
        <f>SUM(I25:I26)</f>
        <v>700000</v>
      </c>
      <c r="J27" s="69">
        <f>SUM(J25:J26)</f>
        <v>11535296</v>
      </c>
    </row>
    <row r="28" spans="1:10">
      <c r="A28" s="63" t="s">
        <v>144</v>
      </c>
      <c r="B28" s="62" t="s">
        <v>145</v>
      </c>
      <c r="C28" s="58">
        <v>613800</v>
      </c>
      <c r="D28" s="58"/>
      <c r="E28" s="59">
        <v>80000</v>
      </c>
      <c r="F28" s="58">
        <f t="shared" si="0"/>
        <v>693800</v>
      </c>
      <c r="G28" s="58">
        <v>613800</v>
      </c>
      <c r="H28" s="58"/>
      <c r="I28" s="59">
        <v>80000</v>
      </c>
      <c r="J28" s="60">
        <f t="shared" si="1"/>
        <v>693800</v>
      </c>
    </row>
    <row r="29" spans="1:10">
      <c r="A29" s="63" t="s">
        <v>146</v>
      </c>
      <c r="B29" s="62" t="s">
        <v>147</v>
      </c>
      <c r="C29" s="58">
        <v>1252980</v>
      </c>
      <c r="D29" s="58"/>
      <c r="E29" s="59">
        <v>220000</v>
      </c>
      <c r="F29" s="58">
        <f t="shared" si="0"/>
        <v>1472980</v>
      </c>
      <c r="G29" s="58">
        <v>1252980</v>
      </c>
      <c r="H29" s="58"/>
      <c r="I29" s="59">
        <v>220000</v>
      </c>
      <c r="J29" s="60">
        <f t="shared" si="1"/>
        <v>1472980</v>
      </c>
    </row>
    <row r="30" spans="1:10" s="3" customFormat="1" ht="14.25">
      <c r="A30" s="71" t="s">
        <v>148</v>
      </c>
      <c r="B30" s="65" t="s">
        <v>149</v>
      </c>
      <c r="C30" s="66">
        <f>SUM(C28:C29)</f>
        <v>1866780</v>
      </c>
      <c r="D30" s="66"/>
      <c r="E30" s="67">
        <f>SUM(E28:E29)</f>
        <v>300000</v>
      </c>
      <c r="F30" s="66">
        <f t="shared" si="0"/>
        <v>2166780</v>
      </c>
      <c r="G30" s="66">
        <f>SUM(G28:G29)</f>
        <v>1866780</v>
      </c>
      <c r="H30" s="66"/>
      <c r="I30" s="67">
        <f>SUM(I28:I29)</f>
        <v>300000</v>
      </c>
      <c r="J30" s="69">
        <f t="shared" si="1"/>
        <v>2166780</v>
      </c>
    </row>
    <row r="31" spans="1:10">
      <c r="A31" s="63" t="s">
        <v>150</v>
      </c>
      <c r="B31" s="62" t="s">
        <v>151</v>
      </c>
      <c r="C31" s="58">
        <v>9424396</v>
      </c>
      <c r="D31" s="58"/>
      <c r="E31" s="59">
        <v>300000</v>
      </c>
      <c r="F31" s="58">
        <f t="shared" si="0"/>
        <v>9724396</v>
      </c>
      <c r="G31" s="58">
        <v>10024396</v>
      </c>
      <c r="H31" s="58"/>
      <c r="I31" s="59">
        <v>300000</v>
      </c>
      <c r="J31" s="60">
        <f t="shared" si="1"/>
        <v>10324396</v>
      </c>
    </row>
    <row r="32" spans="1:10">
      <c r="A32" s="63" t="s">
        <v>152</v>
      </c>
      <c r="B32" s="62" t="s">
        <v>153</v>
      </c>
      <c r="C32" s="58">
        <v>31143650</v>
      </c>
      <c r="D32" s="58"/>
      <c r="E32" s="59"/>
      <c r="F32" s="58">
        <f t="shared" si="0"/>
        <v>31143650</v>
      </c>
      <c r="G32" s="58">
        <v>31143650</v>
      </c>
      <c r="H32" s="58"/>
      <c r="I32" s="59"/>
      <c r="J32" s="60">
        <f t="shared" si="1"/>
        <v>31143650</v>
      </c>
    </row>
    <row r="33" spans="1:10">
      <c r="A33" s="63" t="s">
        <v>154</v>
      </c>
      <c r="B33" s="62" t="s">
        <v>155</v>
      </c>
      <c r="C33" s="58">
        <v>423000</v>
      </c>
      <c r="D33" s="58"/>
      <c r="E33" s="59"/>
      <c r="F33" s="58">
        <f t="shared" si="0"/>
        <v>423000</v>
      </c>
      <c r="G33" s="58">
        <v>423000</v>
      </c>
      <c r="H33" s="58"/>
      <c r="I33" s="59"/>
      <c r="J33" s="60">
        <f t="shared" si="1"/>
        <v>423000</v>
      </c>
    </row>
    <row r="34" spans="1:10">
      <c r="A34" s="63" t="s">
        <v>156</v>
      </c>
      <c r="B34" s="62" t="s">
        <v>157</v>
      </c>
      <c r="C34" s="58">
        <v>9676051</v>
      </c>
      <c r="D34" s="58"/>
      <c r="E34" s="59">
        <v>200000</v>
      </c>
      <c r="F34" s="58">
        <f t="shared" si="0"/>
        <v>9876051</v>
      </c>
      <c r="G34" s="58">
        <v>12963051</v>
      </c>
      <c r="H34" s="58"/>
      <c r="I34" s="59">
        <v>200000</v>
      </c>
      <c r="J34" s="60">
        <f t="shared" si="1"/>
        <v>13163051</v>
      </c>
    </row>
    <row r="35" spans="1:10">
      <c r="A35" s="75" t="s">
        <v>158</v>
      </c>
      <c r="B35" s="62" t="s">
        <v>159</v>
      </c>
      <c r="C35" s="58">
        <v>2604784</v>
      </c>
      <c r="D35" s="58"/>
      <c r="E35" s="59"/>
      <c r="F35" s="58">
        <f t="shared" si="0"/>
        <v>2604784</v>
      </c>
      <c r="G35" s="58">
        <v>2604784</v>
      </c>
      <c r="H35" s="58"/>
      <c r="I35" s="59"/>
      <c r="J35" s="60">
        <f t="shared" si="1"/>
        <v>2604784</v>
      </c>
    </row>
    <row r="36" spans="1:10">
      <c r="A36" s="70" t="s">
        <v>160</v>
      </c>
      <c r="B36" s="62" t="s">
        <v>161</v>
      </c>
      <c r="C36" s="58">
        <v>1776124</v>
      </c>
      <c r="D36" s="58"/>
      <c r="E36" s="59">
        <v>1200000</v>
      </c>
      <c r="F36" s="58">
        <f t="shared" si="0"/>
        <v>2976124</v>
      </c>
      <c r="G36" s="58">
        <v>1776124</v>
      </c>
      <c r="H36" s="58"/>
      <c r="I36" s="59">
        <v>1200000</v>
      </c>
      <c r="J36" s="60">
        <f t="shared" si="1"/>
        <v>2976124</v>
      </c>
    </row>
    <row r="37" spans="1:10">
      <c r="A37" s="63" t="s">
        <v>162</v>
      </c>
      <c r="B37" s="62" t="s">
        <v>163</v>
      </c>
      <c r="C37" s="58">
        <v>21842814</v>
      </c>
      <c r="D37" s="58"/>
      <c r="E37" s="59">
        <v>1200000</v>
      </c>
      <c r="F37" s="58">
        <f t="shared" si="0"/>
        <v>23042814</v>
      </c>
      <c r="G37" s="58">
        <v>21442814</v>
      </c>
      <c r="H37" s="58"/>
      <c r="I37" s="59">
        <v>1200000</v>
      </c>
      <c r="J37" s="60">
        <f t="shared" si="1"/>
        <v>22642814</v>
      </c>
    </row>
    <row r="38" spans="1:10" s="3" customFormat="1" ht="14.25">
      <c r="A38" s="71" t="s">
        <v>164</v>
      </c>
      <c r="B38" s="65" t="s">
        <v>165</v>
      </c>
      <c r="C38" s="66">
        <f>SUM(C31:C37)</f>
        <v>76890819</v>
      </c>
      <c r="D38" s="66"/>
      <c r="E38" s="67">
        <f>SUM(E31:E37)</f>
        <v>2900000</v>
      </c>
      <c r="F38" s="66">
        <f t="shared" si="0"/>
        <v>79790819</v>
      </c>
      <c r="G38" s="66">
        <f>SUM(G31:G37)</f>
        <v>80377819</v>
      </c>
      <c r="H38" s="66"/>
      <c r="I38" s="67">
        <f>SUM(I31:I37)</f>
        <v>2900000</v>
      </c>
      <c r="J38" s="69">
        <f t="shared" si="1"/>
        <v>83277819</v>
      </c>
    </row>
    <row r="39" spans="1:10">
      <c r="A39" s="63" t="s">
        <v>166</v>
      </c>
      <c r="B39" s="62" t="s">
        <v>167</v>
      </c>
      <c r="C39" s="58">
        <v>175000</v>
      </c>
      <c r="D39" s="58"/>
      <c r="E39" s="59">
        <v>200000</v>
      </c>
      <c r="F39" s="58">
        <f t="shared" si="0"/>
        <v>375000</v>
      </c>
      <c r="G39" s="58">
        <v>175000</v>
      </c>
      <c r="H39" s="58"/>
      <c r="I39" s="59">
        <v>200000</v>
      </c>
      <c r="J39" s="60">
        <f t="shared" si="1"/>
        <v>375000</v>
      </c>
    </row>
    <row r="40" spans="1:10" s="3" customFormat="1" ht="14.25">
      <c r="A40" s="71" t="s">
        <v>168</v>
      </c>
      <c r="B40" s="65" t="s">
        <v>169</v>
      </c>
      <c r="C40" s="66">
        <f>SUM(C39)</f>
        <v>175000</v>
      </c>
      <c r="D40" s="66"/>
      <c r="E40" s="67">
        <f>SUM(E39)</f>
        <v>200000</v>
      </c>
      <c r="F40" s="66">
        <f t="shared" si="0"/>
        <v>375000</v>
      </c>
      <c r="G40" s="66">
        <f>SUM(G39)</f>
        <v>175000</v>
      </c>
      <c r="H40" s="66"/>
      <c r="I40" s="67">
        <f>SUM(I39)</f>
        <v>200000</v>
      </c>
      <c r="J40" s="69">
        <f t="shared" si="1"/>
        <v>375000</v>
      </c>
    </row>
    <row r="41" spans="1:10">
      <c r="A41" s="63" t="s">
        <v>170</v>
      </c>
      <c r="B41" s="62" t="s">
        <v>171</v>
      </c>
      <c r="C41" s="58">
        <v>26007179</v>
      </c>
      <c r="D41" s="58"/>
      <c r="E41" s="59">
        <v>820000</v>
      </c>
      <c r="F41" s="58">
        <f t="shared" si="0"/>
        <v>26827179</v>
      </c>
      <c r="G41" s="58">
        <v>26894669</v>
      </c>
      <c r="H41" s="58"/>
      <c r="I41" s="59">
        <v>820000</v>
      </c>
      <c r="J41" s="60">
        <f t="shared" si="1"/>
        <v>27714669</v>
      </c>
    </row>
    <row r="42" spans="1:10">
      <c r="A42" s="63" t="s">
        <v>172</v>
      </c>
      <c r="B42" s="62" t="s">
        <v>173</v>
      </c>
      <c r="C42" s="58">
        <v>2500000</v>
      </c>
      <c r="D42" s="58"/>
      <c r="E42" s="59"/>
      <c r="F42" s="58">
        <f t="shared" si="0"/>
        <v>2500000</v>
      </c>
      <c r="G42" s="58">
        <v>2500000</v>
      </c>
      <c r="H42" s="58"/>
      <c r="I42" s="59"/>
      <c r="J42" s="60">
        <f t="shared" si="1"/>
        <v>2500000</v>
      </c>
    </row>
    <row r="43" spans="1:10">
      <c r="A43" s="63" t="s">
        <v>174</v>
      </c>
      <c r="B43" s="62" t="s">
        <v>175</v>
      </c>
      <c r="C43" s="58"/>
      <c r="D43" s="58"/>
      <c r="E43" s="59"/>
      <c r="F43" s="58"/>
      <c r="G43" s="58">
        <v>3226</v>
      </c>
      <c r="H43" s="58"/>
      <c r="I43" s="59"/>
      <c r="J43" s="60">
        <f t="shared" si="1"/>
        <v>3226</v>
      </c>
    </row>
    <row r="44" spans="1:10">
      <c r="A44" s="63" t="s">
        <v>176</v>
      </c>
      <c r="B44" s="62" t="s">
        <v>177</v>
      </c>
      <c r="C44" s="58"/>
      <c r="D44" s="58"/>
      <c r="E44" s="59"/>
      <c r="F44" s="58"/>
      <c r="G44" s="58">
        <v>5</v>
      </c>
      <c r="H44" s="58"/>
      <c r="I44" s="59"/>
      <c r="J44" s="60">
        <f t="shared" si="1"/>
        <v>5</v>
      </c>
    </row>
    <row r="45" spans="1:10">
      <c r="A45" s="63" t="s">
        <v>178</v>
      </c>
      <c r="B45" s="62" t="s">
        <v>179</v>
      </c>
      <c r="C45" s="58">
        <v>505000</v>
      </c>
      <c r="D45" s="58"/>
      <c r="E45" s="59">
        <v>40000</v>
      </c>
      <c r="F45" s="58">
        <f t="shared" si="0"/>
        <v>545000</v>
      </c>
      <c r="G45" s="58">
        <v>505000</v>
      </c>
      <c r="H45" s="58"/>
      <c r="I45" s="59">
        <v>40000</v>
      </c>
      <c r="J45" s="60">
        <f t="shared" si="1"/>
        <v>545000</v>
      </c>
    </row>
    <row r="46" spans="1:10" s="3" customFormat="1">
      <c r="A46" s="71" t="s">
        <v>180</v>
      </c>
      <c r="B46" s="65" t="s">
        <v>181</v>
      </c>
      <c r="C46" s="66">
        <f>SUM(C41:C45)</f>
        <v>29012179</v>
      </c>
      <c r="D46" s="66"/>
      <c r="E46" s="67">
        <f>SUM(E41:E45)</f>
        <v>860000</v>
      </c>
      <c r="F46" s="66">
        <f t="shared" si="0"/>
        <v>29872179</v>
      </c>
      <c r="G46" s="66">
        <f>SUM(G41:G45)</f>
        <v>29902900</v>
      </c>
      <c r="H46" s="66"/>
      <c r="I46" s="67">
        <f>SUM(I41:I45)</f>
        <v>860000</v>
      </c>
      <c r="J46" s="68">
        <f t="shared" si="1"/>
        <v>30762900</v>
      </c>
    </row>
    <row r="47" spans="1:10" s="3" customFormat="1">
      <c r="A47" s="74" t="s">
        <v>182</v>
      </c>
      <c r="B47" s="73" t="s">
        <v>183</v>
      </c>
      <c r="C47" s="66">
        <f>SUM(C27+C30+C38+C40+C46)</f>
        <v>119080074</v>
      </c>
      <c r="D47" s="66"/>
      <c r="E47" s="67">
        <f>SUM(E27+E30+E38+E40+E46)</f>
        <v>4960000</v>
      </c>
      <c r="F47" s="66">
        <f t="shared" si="0"/>
        <v>124040074</v>
      </c>
      <c r="G47" s="66">
        <f>SUM(G27+G30+G38+G40+G46)</f>
        <v>123157795</v>
      </c>
      <c r="H47" s="66"/>
      <c r="I47" s="67">
        <f>SUM(I27+I30+I38+I40+I46)</f>
        <v>4960000</v>
      </c>
      <c r="J47" s="68">
        <f t="shared" si="1"/>
        <v>128117795</v>
      </c>
    </row>
    <row r="48" spans="1:10">
      <c r="A48" s="76" t="s">
        <v>184</v>
      </c>
      <c r="B48" s="62" t="s">
        <v>185</v>
      </c>
      <c r="C48" s="58">
        <v>3450000</v>
      </c>
      <c r="D48" s="58"/>
      <c r="E48" s="67"/>
      <c r="F48" s="58">
        <f t="shared" si="0"/>
        <v>3450000</v>
      </c>
      <c r="G48" s="58">
        <v>3450000</v>
      </c>
      <c r="H48" s="58"/>
      <c r="I48" s="67"/>
      <c r="J48" s="60">
        <f t="shared" si="1"/>
        <v>3450000</v>
      </c>
    </row>
    <row r="49" spans="1:10" s="3" customFormat="1" ht="14.25">
      <c r="A49" s="77" t="s">
        <v>186</v>
      </c>
      <c r="B49" s="73" t="s">
        <v>187</v>
      </c>
      <c r="C49" s="66">
        <f>SUM(C48)</f>
        <v>3450000</v>
      </c>
      <c r="D49" s="66"/>
      <c r="E49" s="67"/>
      <c r="F49" s="66">
        <f t="shared" si="0"/>
        <v>3450000</v>
      </c>
      <c r="G49" s="66">
        <f>SUM(G48)</f>
        <v>3450000</v>
      </c>
      <c r="H49" s="66"/>
      <c r="I49" s="67"/>
      <c r="J49" s="60">
        <f t="shared" si="1"/>
        <v>3450000</v>
      </c>
    </row>
    <row r="50" spans="1:10">
      <c r="A50" s="78" t="s">
        <v>188</v>
      </c>
      <c r="B50" s="62" t="s">
        <v>189</v>
      </c>
      <c r="C50" s="58">
        <v>90057360</v>
      </c>
      <c r="D50" s="58"/>
      <c r="E50" s="67"/>
      <c r="F50" s="58">
        <f t="shared" si="0"/>
        <v>90057360</v>
      </c>
      <c r="G50" s="58">
        <v>90057360</v>
      </c>
      <c r="H50" s="58"/>
      <c r="I50" s="67"/>
      <c r="J50" s="60">
        <f t="shared" si="1"/>
        <v>90057360</v>
      </c>
    </row>
    <row r="51" spans="1:10">
      <c r="A51" s="78" t="s">
        <v>190</v>
      </c>
      <c r="B51" s="62" t="s">
        <v>191</v>
      </c>
      <c r="C51" s="58">
        <v>31837590</v>
      </c>
      <c r="D51" s="58"/>
      <c r="E51" s="67"/>
      <c r="F51" s="58">
        <f t="shared" si="0"/>
        <v>31837590</v>
      </c>
      <c r="G51" s="58">
        <v>34900139</v>
      </c>
      <c r="H51" s="58"/>
      <c r="I51" s="67"/>
      <c r="J51" s="60">
        <f t="shared" si="1"/>
        <v>34900139</v>
      </c>
    </row>
    <row r="52" spans="1:10">
      <c r="A52" s="78" t="s">
        <v>192</v>
      </c>
      <c r="B52" s="62" t="s">
        <v>193</v>
      </c>
      <c r="C52" s="58">
        <v>27876632</v>
      </c>
      <c r="D52" s="58"/>
      <c r="E52" s="67"/>
      <c r="F52" s="58">
        <f t="shared" si="0"/>
        <v>27876632</v>
      </c>
      <c r="G52" s="58">
        <v>27876632</v>
      </c>
      <c r="H52" s="58"/>
      <c r="I52" s="67"/>
      <c r="J52" s="60">
        <f t="shared" si="1"/>
        <v>27876632</v>
      </c>
    </row>
    <row r="53" spans="1:10">
      <c r="A53" s="79" t="s">
        <v>194</v>
      </c>
      <c r="B53" s="62" t="s">
        <v>195</v>
      </c>
      <c r="C53" s="58">
        <v>18078627</v>
      </c>
      <c r="D53" s="58"/>
      <c r="E53" s="67"/>
      <c r="F53" s="58">
        <f t="shared" si="0"/>
        <v>18078627</v>
      </c>
      <c r="G53" s="58">
        <v>22162144</v>
      </c>
      <c r="H53" s="58"/>
      <c r="I53" s="67"/>
      <c r="J53" s="60">
        <f t="shared" si="1"/>
        <v>22162144</v>
      </c>
    </row>
    <row r="54" spans="1:10" s="3" customFormat="1" ht="14.25">
      <c r="A54" s="77" t="s">
        <v>196</v>
      </c>
      <c r="B54" s="73" t="s">
        <v>197</v>
      </c>
      <c r="C54" s="66">
        <f>SUM(C50:C53)</f>
        <v>167850209</v>
      </c>
      <c r="D54" s="66"/>
      <c r="E54" s="67"/>
      <c r="F54" s="66">
        <f t="shared" ref="F54:F78" si="2">SUM(C54+E54)</f>
        <v>167850209</v>
      </c>
      <c r="G54" s="66">
        <f>SUM(G50:G53)</f>
        <v>174996275</v>
      </c>
      <c r="H54" s="66"/>
      <c r="I54" s="67"/>
      <c r="J54" s="60">
        <f t="shared" si="1"/>
        <v>174996275</v>
      </c>
    </row>
    <row r="55" spans="1:10" s="84" customFormat="1" ht="15.75">
      <c r="A55" s="80" t="s">
        <v>80</v>
      </c>
      <c r="B55" s="81"/>
      <c r="C55" s="66">
        <f>SUM(C23+C24+C47+C49+C54)</f>
        <v>379354129</v>
      </c>
      <c r="D55" s="66"/>
      <c r="E55" s="82">
        <f>SUM(E23+E24+E47+E49+E54)</f>
        <v>52088129</v>
      </c>
      <c r="F55" s="66">
        <f t="shared" si="2"/>
        <v>431442258</v>
      </c>
      <c r="G55" s="83">
        <f>SUM(G23+G24+G47+G49+G54)</f>
        <v>391101125</v>
      </c>
      <c r="H55" s="66"/>
      <c r="I55" s="82">
        <f>SUM(I23+I24+I47+I49+I54)</f>
        <v>52088129</v>
      </c>
      <c r="J55" s="68">
        <f t="shared" si="1"/>
        <v>443189254</v>
      </c>
    </row>
    <row r="56" spans="1:10">
      <c r="A56" s="85" t="s">
        <v>198</v>
      </c>
      <c r="B56" s="62" t="s">
        <v>199</v>
      </c>
      <c r="C56" s="58"/>
      <c r="D56" s="58"/>
      <c r="E56" s="59"/>
      <c r="F56" s="58">
        <f t="shared" si="2"/>
        <v>0</v>
      </c>
      <c r="G56" s="58"/>
      <c r="H56" s="58"/>
      <c r="I56" s="59"/>
      <c r="J56" s="60">
        <f t="shared" si="1"/>
        <v>0</v>
      </c>
    </row>
    <row r="57" spans="1:10">
      <c r="A57" s="85" t="s">
        <v>200</v>
      </c>
      <c r="B57" s="62" t="s">
        <v>201</v>
      </c>
      <c r="C57" s="58">
        <v>271476903</v>
      </c>
      <c r="D57" s="58"/>
      <c r="E57" s="59"/>
      <c r="F57" s="58">
        <f t="shared" si="2"/>
        <v>271476903</v>
      </c>
      <c r="G57" s="58">
        <v>265802413</v>
      </c>
      <c r="H57" s="58"/>
      <c r="I57" s="59"/>
      <c r="J57" s="60">
        <f t="shared" si="1"/>
        <v>265802413</v>
      </c>
    </row>
    <row r="58" spans="1:10">
      <c r="A58" s="85" t="s">
        <v>202</v>
      </c>
      <c r="B58" s="62" t="s">
        <v>203</v>
      </c>
      <c r="C58" s="58">
        <v>1500000</v>
      </c>
      <c r="D58" s="58"/>
      <c r="E58" s="59"/>
      <c r="F58" s="58">
        <f t="shared" si="2"/>
        <v>1500000</v>
      </c>
      <c r="G58" s="58">
        <v>1500000</v>
      </c>
      <c r="H58" s="58"/>
      <c r="I58" s="59"/>
      <c r="J58" s="60">
        <f t="shared" si="1"/>
        <v>1500000</v>
      </c>
    </row>
    <row r="59" spans="1:10">
      <c r="A59" s="85" t="s">
        <v>204</v>
      </c>
      <c r="B59" s="62" t="s">
        <v>205</v>
      </c>
      <c r="C59" s="58">
        <v>14814665</v>
      </c>
      <c r="D59" s="58"/>
      <c r="E59" s="59"/>
      <c r="F59" s="58">
        <f t="shared" si="2"/>
        <v>14814665</v>
      </c>
      <c r="G59" s="58">
        <v>14814665</v>
      </c>
      <c r="H59" s="58"/>
      <c r="I59" s="59"/>
      <c r="J59" s="60">
        <f t="shared" si="1"/>
        <v>14814665</v>
      </c>
    </row>
    <row r="60" spans="1:10">
      <c r="A60" s="70" t="s">
        <v>206</v>
      </c>
      <c r="B60" s="62" t="s">
        <v>207</v>
      </c>
      <c r="C60" s="58"/>
      <c r="D60" s="58"/>
      <c r="E60" s="59"/>
      <c r="F60" s="58">
        <f t="shared" si="2"/>
        <v>0</v>
      </c>
      <c r="G60" s="58"/>
      <c r="H60" s="58"/>
      <c r="I60" s="59"/>
      <c r="J60" s="60">
        <f t="shared" si="1"/>
        <v>0</v>
      </c>
    </row>
    <row r="61" spans="1:10">
      <c r="A61" s="70" t="s">
        <v>208</v>
      </c>
      <c r="B61" s="62" t="s">
        <v>209</v>
      </c>
      <c r="C61" s="58"/>
      <c r="D61" s="58"/>
      <c r="E61" s="59"/>
      <c r="F61" s="58">
        <f t="shared" si="2"/>
        <v>0</v>
      </c>
      <c r="G61" s="58"/>
      <c r="H61" s="58"/>
      <c r="I61" s="59"/>
      <c r="J61" s="60">
        <f t="shared" si="1"/>
        <v>0</v>
      </c>
    </row>
    <row r="62" spans="1:10">
      <c r="A62" s="70" t="s">
        <v>210</v>
      </c>
      <c r="B62" s="62" t="s">
        <v>211</v>
      </c>
      <c r="C62" s="58">
        <v>76884181</v>
      </c>
      <c r="D62" s="58"/>
      <c r="E62" s="59"/>
      <c r="F62" s="58">
        <f t="shared" si="2"/>
        <v>76884181</v>
      </c>
      <c r="G62" s="58">
        <v>76884181</v>
      </c>
      <c r="H62" s="58"/>
      <c r="I62" s="59"/>
      <c r="J62" s="60">
        <f t="shared" si="1"/>
        <v>76884181</v>
      </c>
    </row>
    <row r="63" spans="1:10" s="3" customFormat="1" ht="14.25">
      <c r="A63" s="86" t="s">
        <v>212</v>
      </c>
      <c r="B63" s="73" t="s">
        <v>213</v>
      </c>
      <c r="C63" s="66">
        <f>SUM(C56:C62)</f>
        <v>364675749</v>
      </c>
      <c r="D63" s="66"/>
      <c r="E63" s="67"/>
      <c r="F63" s="66">
        <f t="shared" si="2"/>
        <v>364675749</v>
      </c>
      <c r="G63" s="66">
        <v>359001259</v>
      </c>
      <c r="H63" s="66"/>
      <c r="I63" s="67"/>
      <c r="J63" s="69">
        <f t="shared" si="1"/>
        <v>359001259</v>
      </c>
    </row>
    <row r="64" spans="1:10">
      <c r="A64" s="76" t="s">
        <v>214</v>
      </c>
      <c r="B64" s="62" t="s">
        <v>215</v>
      </c>
      <c r="C64" s="58">
        <v>29000000</v>
      </c>
      <c r="D64" s="58"/>
      <c r="E64" s="59"/>
      <c r="F64" s="58">
        <f t="shared" si="2"/>
        <v>29000000</v>
      </c>
      <c r="G64" s="58">
        <v>29000000</v>
      </c>
      <c r="H64" s="58"/>
      <c r="I64" s="59"/>
      <c r="J64" s="60">
        <f t="shared" si="1"/>
        <v>29000000</v>
      </c>
    </row>
    <row r="65" spans="1:12">
      <c r="A65" s="76" t="s">
        <v>216</v>
      </c>
      <c r="B65" s="62" t="s">
        <v>217</v>
      </c>
      <c r="C65" s="58"/>
      <c r="D65" s="58"/>
      <c r="E65" s="59"/>
      <c r="F65" s="58">
        <f t="shared" si="2"/>
        <v>0</v>
      </c>
      <c r="G65" s="58"/>
      <c r="H65" s="58"/>
      <c r="I65" s="59"/>
      <c r="J65" s="60">
        <f t="shared" si="1"/>
        <v>0</v>
      </c>
    </row>
    <row r="66" spans="1:12">
      <c r="A66" s="76" t="s">
        <v>218</v>
      </c>
      <c r="B66" s="62" t="s">
        <v>219</v>
      </c>
      <c r="C66" s="58"/>
      <c r="D66" s="58"/>
      <c r="E66" s="59"/>
      <c r="F66" s="58">
        <f t="shared" si="2"/>
        <v>0</v>
      </c>
      <c r="G66" s="58"/>
      <c r="H66" s="58"/>
      <c r="I66" s="59"/>
      <c r="J66" s="60">
        <f t="shared" si="1"/>
        <v>0</v>
      </c>
    </row>
    <row r="67" spans="1:12">
      <c r="A67" s="76" t="s">
        <v>220</v>
      </c>
      <c r="B67" s="62" t="s">
        <v>221</v>
      </c>
      <c r="C67" s="58">
        <v>7830000</v>
      </c>
      <c r="D67" s="58"/>
      <c r="E67" s="59"/>
      <c r="F67" s="58">
        <f t="shared" si="2"/>
        <v>7830000</v>
      </c>
      <c r="G67" s="58">
        <v>7830000</v>
      </c>
      <c r="H67" s="58"/>
      <c r="I67" s="59"/>
      <c r="J67" s="60">
        <f t="shared" si="1"/>
        <v>7830000</v>
      </c>
    </row>
    <row r="68" spans="1:12" s="3" customFormat="1" ht="14.25">
      <c r="A68" s="77" t="s">
        <v>222</v>
      </c>
      <c r="B68" s="73" t="s">
        <v>223</v>
      </c>
      <c r="C68" s="66">
        <f>SUM(C64:C67)</f>
        <v>36830000</v>
      </c>
      <c r="D68" s="66"/>
      <c r="E68" s="67"/>
      <c r="F68" s="66">
        <f t="shared" si="2"/>
        <v>36830000</v>
      </c>
      <c r="G68" s="66">
        <f>SUM(G64:G67)</f>
        <v>36830000</v>
      </c>
      <c r="H68" s="66"/>
      <c r="I68" s="67"/>
      <c r="J68" s="69">
        <f t="shared" si="1"/>
        <v>36830000</v>
      </c>
    </row>
    <row r="69" spans="1:12">
      <c r="A69" s="87" t="s">
        <v>224</v>
      </c>
      <c r="B69" s="88" t="s">
        <v>225</v>
      </c>
      <c r="C69" s="58"/>
      <c r="D69" s="58"/>
      <c r="E69" s="59"/>
      <c r="F69" s="58"/>
      <c r="G69" s="58">
        <v>1500000</v>
      </c>
      <c r="H69" s="58"/>
      <c r="I69" s="59"/>
      <c r="J69" s="60">
        <f t="shared" si="1"/>
        <v>1500000</v>
      </c>
    </row>
    <row r="70" spans="1:12">
      <c r="A70" s="76" t="s">
        <v>226</v>
      </c>
      <c r="B70" s="62" t="s">
        <v>227</v>
      </c>
      <c r="C70" s="58">
        <v>3000000</v>
      </c>
      <c r="D70" s="58"/>
      <c r="E70" s="59"/>
      <c r="F70" s="58">
        <f t="shared" si="2"/>
        <v>3000000</v>
      </c>
      <c r="G70" s="58">
        <v>3000000</v>
      </c>
      <c r="H70" s="58"/>
      <c r="I70" s="59"/>
      <c r="J70" s="60">
        <f t="shared" si="1"/>
        <v>3000000</v>
      </c>
    </row>
    <row r="71" spans="1:12" s="3" customFormat="1" ht="14.25">
      <c r="A71" s="77" t="s">
        <v>228</v>
      </c>
      <c r="B71" s="73" t="s">
        <v>229</v>
      </c>
      <c r="C71" s="66">
        <f>SUM(C70)</f>
        <v>3000000</v>
      </c>
      <c r="D71" s="66"/>
      <c r="E71" s="67"/>
      <c r="F71" s="66">
        <f t="shared" si="2"/>
        <v>3000000</v>
      </c>
      <c r="G71" s="66">
        <f>SUM(G69:G70)</f>
        <v>4500000</v>
      </c>
      <c r="H71" s="66"/>
      <c r="I71" s="67"/>
      <c r="J71" s="69">
        <f t="shared" si="1"/>
        <v>4500000</v>
      </c>
    </row>
    <row r="72" spans="1:12" s="84" customFormat="1" ht="15.75">
      <c r="A72" s="80" t="s">
        <v>87</v>
      </c>
      <c r="B72" s="81"/>
      <c r="C72" s="66">
        <f>SUM(C63+C68+C71)</f>
        <v>404505749</v>
      </c>
      <c r="D72" s="66"/>
      <c r="E72" s="89">
        <v>0</v>
      </c>
      <c r="F72" s="66">
        <f t="shared" si="2"/>
        <v>404505749</v>
      </c>
      <c r="G72" s="66">
        <f>SUM(G63+G68+G71)</f>
        <v>400331259</v>
      </c>
      <c r="H72" s="66"/>
      <c r="I72" s="89"/>
      <c r="J72" s="69">
        <f t="shared" si="1"/>
        <v>400331259</v>
      </c>
    </row>
    <row r="73" spans="1:12" s="84" customFormat="1" ht="15.75">
      <c r="A73" s="90" t="s">
        <v>230</v>
      </c>
      <c r="B73" s="91" t="s">
        <v>231</v>
      </c>
      <c r="C73" s="66">
        <f>SUM(C55+C72)</f>
        <v>783859878</v>
      </c>
      <c r="D73" s="66"/>
      <c r="E73" s="89">
        <f>SUM(E55+E72)</f>
        <v>52088129</v>
      </c>
      <c r="F73" s="66">
        <f t="shared" si="2"/>
        <v>835948007</v>
      </c>
      <c r="G73" s="66">
        <f>SUM(G55+G72)</f>
        <v>791432384</v>
      </c>
      <c r="H73" s="66"/>
      <c r="I73" s="89"/>
      <c r="J73" s="69">
        <f t="shared" si="1"/>
        <v>791432384</v>
      </c>
      <c r="K73" s="92"/>
    </row>
    <row r="74" spans="1:12" s="96" customFormat="1" ht="12.75">
      <c r="A74" s="93" t="s">
        <v>232</v>
      </c>
      <c r="B74" s="94" t="s">
        <v>233</v>
      </c>
      <c r="C74" s="60"/>
      <c r="D74" s="60"/>
      <c r="E74" s="95"/>
      <c r="F74" s="60"/>
      <c r="G74" s="60">
        <v>240000</v>
      </c>
      <c r="H74" s="60"/>
      <c r="I74" s="95"/>
      <c r="J74" s="60">
        <f t="shared" si="1"/>
        <v>240000</v>
      </c>
    </row>
    <row r="75" spans="1:12">
      <c r="A75" s="97" t="s">
        <v>234</v>
      </c>
      <c r="B75" s="63" t="s">
        <v>235</v>
      </c>
      <c r="C75" s="58">
        <v>6371126</v>
      </c>
      <c r="D75" s="58"/>
      <c r="E75" s="98"/>
      <c r="F75" s="58">
        <f t="shared" si="2"/>
        <v>6371126</v>
      </c>
      <c r="G75" s="58">
        <v>6371126</v>
      </c>
      <c r="H75" s="58"/>
      <c r="I75" s="98"/>
      <c r="J75" s="60">
        <f t="shared" si="1"/>
        <v>6371126</v>
      </c>
      <c r="K75" s="14"/>
      <c r="L75" s="14"/>
    </row>
    <row r="76" spans="1:12" s="3" customFormat="1" ht="14.25">
      <c r="A76" s="99" t="s">
        <v>236</v>
      </c>
      <c r="B76" s="74" t="s">
        <v>237</v>
      </c>
      <c r="C76" s="66">
        <f>SUM(C75)</f>
        <v>6371126</v>
      </c>
      <c r="D76" s="66"/>
      <c r="E76" s="100"/>
      <c r="F76" s="66">
        <f t="shared" si="2"/>
        <v>6371126</v>
      </c>
      <c r="G76" s="66">
        <f>SUM(G74:G75)</f>
        <v>6611126</v>
      </c>
      <c r="H76" s="66"/>
      <c r="I76" s="100"/>
      <c r="J76" s="69">
        <f t="shared" ref="J76:J78" si="3">SUM(G76:I76)</f>
        <v>6611126</v>
      </c>
      <c r="K76" s="101"/>
      <c r="L76" s="101"/>
    </row>
    <row r="77" spans="1:12" s="84" customFormat="1" ht="15.75">
      <c r="A77" s="102" t="s">
        <v>238</v>
      </c>
      <c r="B77" s="103" t="s">
        <v>239</v>
      </c>
      <c r="C77" s="66">
        <f>SUM(C76)</f>
        <v>6371126</v>
      </c>
      <c r="D77" s="66"/>
      <c r="E77" s="104"/>
      <c r="F77" s="66">
        <f t="shared" si="2"/>
        <v>6371126</v>
      </c>
      <c r="G77" s="66">
        <f>SUM(G76)</f>
        <v>6611126</v>
      </c>
      <c r="H77" s="66"/>
      <c r="I77" s="104"/>
      <c r="J77" s="69">
        <f t="shared" si="3"/>
        <v>6611126</v>
      </c>
      <c r="K77" s="105"/>
      <c r="L77" s="105"/>
    </row>
    <row r="78" spans="1:12" s="84" customFormat="1" ht="15.75">
      <c r="A78" s="106" t="s">
        <v>13</v>
      </c>
      <c r="B78" s="106"/>
      <c r="C78" s="66">
        <f>SUM(C73+C77)</f>
        <v>790231004</v>
      </c>
      <c r="D78" s="66"/>
      <c r="E78" s="107">
        <f>SUM(E73+E77)</f>
        <v>52088129</v>
      </c>
      <c r="F78" s="66">
        <f t="shared" si="2"/>
        <v>842319133</v>
      </c>
      <c r="G78" s="66">
        <f>SUM(G73+G77)</f>
        <v>798043510</v>
      </c>
      <c r="H78" s="66"/>
      <c r="I78" s="107">
        <f>SUM(I55+I72)</f>
        <v>52088129</v>
      </c>
      <c r="J78" s="69">
        <f t="shared" si="3"/>
        <v>850131639</v>
      </c>
      <c r="K78" s="105"/>
      <c r="L78" s="105"/>
    </row>
    <row r="79" spans="1:12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>
      <c r="A80" s="373"/>
      <c r="B80" s="377"/>
      <c r="C80" s="377"/>
      <c r="D80" s="377"/>
      <c r="E80" s="377"/>
      <c r="F80" s="377"/>
      <c r="G80" s="14"/>
      <c r="H80" s="14"/>
      <c r="I80" s="14"/>
      <c r="J80" s="14"/>
      <c r="K80" s="14"/>
      <c r="L80" s="14"/>
    </row>
    <row r="81" spans="1:12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1:12">
      <c r="A82" s="108"/>
      <c r="B82" s="109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>
      <c r="A83" s="110"/>
      <c r="B83" s="111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>
      <c r="A84" s="110"/>
      <c r="B84" s="111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1:12">
      <c r="A85" s="110"/>
      <c r="B85" s="111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>
      <c r="A86" s="112"/>
      <c r="B86" s="113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1:12">
      <c r="A87" s="110"/>
      <c r="B87" s="111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>
      <c r="A88" s="110"/>
      <c r="B88" s="111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>
      <c r="A89" s="110"/>
      <c r="B89" s="111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>
      <c r="A90" s="112"/>
      <c r="B90" s="113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1:12">
      <c r="A91" s="114"/>
      <c r="B91" s="111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12">
      <c r="A92" s="114"/>
      <c r="B92" s="111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>
      <c r="A93" s="114"/>
      <c r="B93" s="111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1:12">
      <c r="A94" s="114"/>
      <c r="B94" s="111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>
      <c r="A95" s="114"/>
      <c r="B95" s="111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12">
      <c r="A96" s="114"/>
      <c r="B96" s="111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1:12">
      <c r="A97" s="114"/>
      <c r="B97" s="111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1:12">
      <c r="A98" s="114"/>
      <c r="B98" s="111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2">
      <c r="A99" s="115"/>
      <c r="B99" s="113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1:12">
      <c r="A100" s="112"/>
      <c r="B100" s="113"/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1:12" ht="15.75">
      <c r="A101" s="116"/>
      <c r="B101" s="117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1:12">
      <c r="A102" s="110"/>
      <c r="B102" s="111"/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1:12">
      <c r="A103" s="110"/>
      <c r="B103" s="111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1:12">
      <c r="A104" s="112"/>
      <c r="B104" s="113"/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1:12">
      <c r="A105" s="114"/>
      <c r="B105" s="111"/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1:12">
      <c r="A106" s="114"/>
      <c r="B106" s="111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1:12">
      <c r="A107" s="114"/>
      <c r="B107" s="111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1:12">
      <c r="A108" s="114"/>
      <c r="B108" s="111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1:12">
      <c r="A109" s="114"/>
      <c r="B109" s="111"/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1:12">
      <c r="A110" s="118"/>
      <c r="B110" s="119"/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1:12">
      <c r="A111" s="114"/>
      <c r="B111" s="111"/>
      <c r="C111" s="14"/>
      <c r="D111" s="14"/>
      <c r="E111" s="14"/>
      <c r="F111" s="14"/>
      <c r="G111" s="14"/>
      <c r="H111" s="14"/>
      <c r="I111" s="14"/>
      <c r="J111" s="14"/>
      <c r="K111" s="14"/>
      <c r="L111" s="14"/>
    </row>
    <row r="112" spans="1:12">
      <c r="A112" s="110"/>
      <c r="B112" s="111"/>
      <c r="C112" s="14"/>
      <c r="D112" s="14"/>
      <c r="E112" s="14"/>
      <c r="F112" s="14"/>
      <c r="G112" s="14"/>
      <c r="H112" s="14"/>
      <c r="I112" s="14"/>
      <c r="J112" s="14"/>
      <c r="K112" s="14"/>
      <c r="L112" s="14"/>
    </row>
    <row r="113" spans="1:12">
      <c r="A113" s="114"/>
      <c r="B113" s="111"/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1:12">
      <c r="A114" s="120"/>
      <c r="B114" s="119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1:12" ht="15.75">
      <c r="A115" s="116"/>
      <c r="B115" s="117"/>
      <c r="C115" s="14"/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1:12" ht="15.75">
      <c r="A116" s="121"/>
      <c r="B116" s="122"/>
      <c r="C116" s="14"/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1:12" ht="15.75">
      <c r="A117" s="123"/>
      <c r="B117" s="122"/>
      <c r="C117" s="14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1:12" ht="15.75">
      <c r="A118" s="123"/>
      <c r="B118" s="122"/>
      <c r="C118" s="14"/>
      <c r="D118" s="14"/>
      <c r="E118" s="14"/>
      <c r="F118" s="14"/>
      <c r="G118" s="14"/>
      <c r="H118" s="14"/>
      <c r="I118" s="14"/>
      <c r="J118" s="14"/>
      <c r="K118" s="14"/>
      <c r="L118" s="14"/>
    </row>
    <row r="119" spans="1:12">
      <c r="A119" s="120"/>
      <c r="B119" s="118"/>
      <c r="C119" s="14"/>
      <c r="D119" s="14"/>
      <c r="E119" s="14"/>
      <c r="F119" s="14"/>
      <c r="G119" s="14"/>
      <c r="H119" s="14"/>
      <c r="I119" s="14"/>
      <c r="J119" s="14"/>
      <c r="K119" s="14"/>
      <c r="L119" s="14"/>
    </row>
    <row r="120" spans="1:12">
      <c r="A120" s="124"/>
      <c r="B120" s="118"/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1:12">
      <c r="A121" s="110"/>
      <c r="B121" s="110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2">
      <c r="A122" s="110"/>
      <c r="B122" s="110"/>
      <c r="C122" s="14"/>
      <c r="D122" s="14"/>
      <c r="E122" s="14"/>
      <c r="F122" s="14"/>
      <c r="G122" s="14"/>
      <c r="H122" s="14"/>
      <c r="I122" s="14"/>
      <c r="J122" s="14"/>
      <c r="K122" s="14"/>
      <c r="L122" s="14"/>
    </row>
    <row r="123" spans="1:12">
      <c r="A123" s="110"/>
      <c r="B123" s="110"/>
      <c r="C123" s="14"/>
      <c r="D123" s="14"/>
      <c r="E123" s="14"/>
      <c r="F123" s="14"/>
      <c r="G123" s="14"/>
      <c r="H123" s="14"/>
      <c r="I123" s="14"/>
      <c r="J123" s="14"/>
      <c r="K123" s="14"/>
      <c r="L123" s="14"/>
    </row>
    <row r="124" spans="1:12">
      <c r="A124" s="114"/>
      <c r="B124" s="111"/>
      <c r="C124" s="14"/>
      <c r="D124" s="14"/>
      <c r="E124" s="14"/>
      <c r="F124" s="14"/>
      <c r="G124" s="14"/>
      <c r="H124" s="14"/>
      <c r="I124" s="14"/>
      <c r="J124" s="14"/>
      <c r="K124" s="14"/>
      <c r="L124" s="14"/>
    </row>
    <row r="125" spans="1:12">
      <c r="A125" s="115"/>
      <c r="B125" s="113"/>
      <c r="C125" s="14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1:12">
      <c r="A126" s="125"/>
      <c r="B126" s="110"/>
      <c r="C126" s="14"/>
      <c r="D126" s="14"/>
      <c r="E126" s="14"/>
      <c r="F126" s="14"/>
      <c r="G126" s="14"/>
      <c r="H126" s="14"/>
      <c r="I126" s="14"/>
      <c r="J126" s="14"/>
      <c r="K126" s="14"/>
      <c r="L126" s="14"/>
    </row>
    <row r="127" spans="1:12">
      <c r="A127" s="125"/>
      <c r="B127" s="110"/>
      <c r="C127" s="14"/>
      <c r="D127" s="14"/>
      <c r="E127" s="14"/>
      <c r="F127" s="14"/>
      <c r="G127" s="14"/>
      <c r="H127" s="14"/>
      <c r="I127" s="14"/>
      <c r="J127" s="14"/>
      <c r="K127" s="14"/>
      <c r="L127" s="14"/>
    </row>
    <row r="128" spans="1:12">
      <c r="A128" s="125"/>
      <c r="B128" s="110"/>
    </row>
    <row r="129" spans="1:2">
      <c r="A129" s="125"/>
      <c r="B129" s="110"/>
    </row>
    <row r="130" spans="1:2">
      <c r="A130" s="114"/>
      <c r="B130" s="110"/>
    </row>
    <row r="131" spans="1:2">
      <c r="A131" s="120"/>
      <c r="B131" s="118"/>
    </row>
    <row r="132" spans="1:2">
      <c r="A132" s="120"/>
      <c r="B132" s="118"/>
    </row>
    <row r="133" spans="1:2">
      <c r="A133" s="114"/>
      <c r="B133" s="110"/>
    </row>
    <row r="134" spans="1:2">
      <c r="A134" s="115"/>
      <c r="B134" s="112"/>
    </row>
    <row r="135" spans="1:2" ht="15.75">
      <c r="A135" s="123"/>
      <c r="B135" s="123"/>
    </row>
  </sheetData>
  <mergeCells count="9">
    <mergeCell ref="A80:F80"/>
    <mergeCell ref="A1:J1"/>
    <mergeCell ref="A2:J2"/>
    <mergeCell ref="A3:J3"/>
    <mergeCell ref="A4:J4"/>
    <mergeCell ref="A9:A10"/>
    <mergeCell ref="B9:B10"/>
    <mergeCell ref="C9:F9"/>
    <mergeCell ref="G9:J9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3"/>
  <sheetViews>
    <sheetView workbookViewId="0">
      <selection activeCell="N25" sqref="N25"/>
    </sheetView>
  </sheetViews>
  <sheetFormatPr defaultRowHeight="15"/>
  <cols>
    <col min="1" max="1" width="66.5703125" customWidth="1"/>
    <col min="2" max="2" width="9.140625" customWidth="1"/>
    <col min="3" max="3" width="14.5703125" bestFit="1" customWidth="1"/>
    <col min="4" max="4" width="12.5703125" customWidth="1"/>
    <col min="5" max="5" width="16.5703125" customWidth="1"/>
    <col min="6" max="6" width="14.5703125" bestFit="1" customWidth="1"/>
    <col min="7" max="7" width="16.42578125" customWidth="1"/>
    <col min="8" max="8" width="11.85546875" customWidth="1"/>
    <col min="9" max="9" width="16.7109375" customWidth="1"/>
    <col min="10" max="10" width="16.140625" customWidth="1"/>
    <col min="255" max="255" width="92.5703125" customWidth="1"/>
    <col min="257" max="257" width="15.28515625" customWidth="1"/>
    <col min="258" max="258" width="14.140625" customWidth="1"/>
    <col min="259" max="259" width="14" customWidth="1"/>
    <col min="260" max="260" width="15.7109375" customWidth="1"/>
    <col min="262" max="262" width="15.7109375" customWidth="1"/>
    <col min="264" max="264" width="13.5703125" bestFit="1" customWidth="1"/>
    <col min="511" max="511" width="92.5703125" customWidth="1"/>
    <col min="513" max="513" width="15.28515625" customWidth="1"/>
    <col min="514" max="514" width="14.140625" customWidth="1"/>
    <col min="515" max="515" width="14" customWidth="1"/>
    <col min="516" max="516" width="15.7109375" customWidth="1"/>
    <col min="518" max="518" width="15.7109375" customWidth="1"/>
    <col min="520" max="520" width="13.5703125" bestFit="1" customWidth="1"/>
    <col min="767" max="767" width="92.5703125" customWidth="1"/>
    <col min="769" max="769" width="15.28515625" customWidth="1"/>
    <col min="770" max="770" width="14.140625" customWidth="1"/>
    <col min="771" max="771" width="14" customWidth="1"/>
    <col min="772" max="772" width="15.7109375" customWidth="1"/>
    <col min="774" max="774" width="15.7109375" customWidth="1"/>
    <col min="776" max="776" width="13.5703125" bestFit="1" customWidth="1"/>
    <col min="1023" max="1023" width="92.5703125" customWidth="1"/>
    <col min="1025" max="1025" width="15.28515625" customWidth="1"/>
    <col min="1026" max="1026" width="14.140625" customWidth="1"/>
    <col min="1027" max="1027" width="14" customWidth="1"/>
    <col min="1028" max="1028" width="15.7109375" customWidth="1"/>
    <col min="1030" max="1030" width="15.7109375" customWidth="1"/>
    <col min="1032" max="1032" width="13.5703125" bestFit="1" customWidth="1"/>
    <col min="1279" max="1279" width="92.5703125" customWidth="1"/>
    <col min="1281" max="1281" width="15.28515625" customWidth="1"/>
    <col min="1282" max="1282" width="14.140625" customWidth="1"/>
    <col min="1283" max="1283" width="14" customWidth="1"/>
    <col min="1284" max="1284" width="15.7109375" customWidth="1"/>
    <col min="1286" max="1286" width="15.7109375" customWidth="1"/>
    <col min="1288" max="1288" width="13.5703125" bestFit="1" customWidth="1"/>
    <col min="1535" max="1535" width="92.5703125" customWidth="1"/>
    <col min="1537" max="1537" width="15.28515625" customWidth="1"/>
    <col min="1538" max="1538" width="14.140625" customWidth="1"/>
    <col min="1539" max="1539" width="14" customWidth="1"/>
    <col min="1540" max="1540" width="15.7109375" customWidth="1"/>
    <col min="1542" max="1542" width="15.7109375" customWidth="1"/>
    <col min="1544" max="1544" width="13.5703125" bestFit="1" customWidth="1"/>
    <col min="1791" max="1791" width="92.5703125" customWidth="1"/>
    <col min="1793" max="1793" width="15.28515625" customWidth="1"/>
    <col min="1794" max="1794" width="14.140625" customWidth="1"/>
    <col min="1795" max="1795" width="14" customWidth="1"/>
    <col min="1796" max="1796" width="15.7109375" customWidth="1"/>
    <col min="1798" max="1798" width="15.7109375" customWidth="1"/>
    <col min="1800" max="1800" width="13.5703125" bestFit="1" customWidth="1"/>
    <col min="2047" max="2047" width="92.5703125" customWidth="1"/>
    <col min="2049" max="2049" width="15.28515625" customWidth="1"/>
    <col min="2050" max="2050" width="14.140625" customWidth="1"/>
    <col min="2051" max="2051" width="14" customWidth="1"/>
    <col min="2052" max="2052" width="15.7109375" customWidth="1"/>
    <col min="2054" max="2054" width="15.7109375" customWidth="1"/>
    <col min="2056" max="2056" width="13.5703125" bestFit="1" customWidth="1"/>
    <col min="2303" max="2303" width="92.5703125" customWidth="1"/>
    <col min="2305" max="2305" width="15.28515625" customWidth="1"/>
    <col min="2306" max="2306" width="14.140625" customWidth="1"/>
    <col min="2307" max="2307" width="14" customWidth="1"/>
    <col min="2308" max="2308" width="15.7109375" customWidth="1"/>
    <col min="2310" max="2310" width="15.7109375" customWidth="1"/>
    <col min="2312" max="2312" width="13.5703125" bestFit="1" customWidth="1"/>
    <col min="2559" max="2559" width="92.5703125" customWidth="1"/>
    <col min="2561" max="2561" width="15.28515625" customWidth="1"/>
    <col min="2562" max="2562" width="14.140625" customWidth="1"/>
    <col min="2563" max="2563" width="14" customWidth="1"/>
    <col min="2564" max="2564" width="15.7109375" customWidth="1"/>
    <col min="2566" max="2566" width="15.7109375" customWidth="1"/>
    <col min="2568" max="2568" width="13.5703125" bestFit="1" customWidth="1"/>
    <col min="2815" max="2815" width="92.5703125" customWidth="1"/>
    <col min="2817" max="2817" width="15.28515625" customWidth="1"/>
    <col min="2818" max="2818" width="14.140625" customWidth="1"/>
    <col min="2819" max="2819" width="14" customWidth="1"/>
    <col min="2820" max="2820" width="15.7109375" customWidth="1"/>
    <col min="2822" max="2822" width="15.7109375" customWidth="1"/>
    <col min="2824" max="2824" width="13.5703125" bestFit="1" customWidth="1"/>
    <col min="3071" max="3071" width="92.5703125" customWidth="1"/>
    <col min="3073" max="3073" width="15.28515625" customWidth="1"/>
    <col min="3074" max="3074" width="14.140625" customWidth="1"/>
    <col min="3075" max="3075" width="14" customWidth="1"/>
    <col min="3076" max="3076" width="15.7109375" customWidth="1"/>
    <col min="3078" max="3078" width="15.7109375" customWidth="1"/>
    <col min="3080" max="3080" width="13.5703125" bestFit="1" customWidth="1"/>
    <col min="3327" max="3327" width="92.5703125" customWidth="1"/>
    <col min="3329" max="3329" width="15.28515625" customWidth="1"/>
    <col min="3330" max="3330" width="14.140625" customWidth="1"/>
    <col min="3331" max="3331" width="14" customWidth="1"/>
    <col min="3332" max="3332" width="15.7109375" customWidth="1"/>
    <col min="3334" max="3334" width="15.7109375" customWidth="1"/>
    <col min="3336" max="3336" width="13.5703125" bestFit="1" customWidth="1"/>
    <col min="3583" max="3583" width="92.5703125" customWidth="1"/>
    <col min="3585" max="3585" width="15.28515625" customWidth="1"/>
    <col min="3586" max="3586" width="14.140625" customWidth="1"/>
    <col min="3587" max="3587" width="14" customWidth="1"/>
    <col min="3588" max="3588" width="15.7109375" customWidth="1"/>
    <col min="3590" max="3590" width="15.7109375" customWidth="1"/>
    <col min="3592" max="3592" width="13.5703125" bestFit="1" customWidth="1"/>
    <col min="3839" max="3839" width="92.5703125" customWidth="1"/>
    <col min="3841" max="3841" width="15.28515625" customWidth="1"/>
    <col min="3842" max="3842" width="14.140625" customWidth="1"/>
    <col min="3843" max="3843" width="14" customWidth="1"/>
    <col min="3844" max="3844" width="15.7109375" customWidth="1"/>
    <col min="3846" max="3846" width="15.7109375" customWidth="1"/>
    <col min="3848" max="3848" width="13.5703125" bestFit="1" customWidth="1"/>
    <col min="4095" max="4095" width="92.5703125" customWidth="1"/>
    <col min="4097" max="4097" width="15.28515625" customWidth="1"/>
    <col min="4098" max="4098" width="14.140625" customWidth="1"/>
    <col min="4099" max="4099" width="14" customWidth="1"/>
    <col min="4100" max="4100" width="15.7109375" customWidth="1"/>
    <col min="4102" max="4102" width="15.7109375" customWidth="1"/>
    <col min="4104" max="4104" width="13.5703125" bestFit="1" customWidth="1"/>
    <col min="4351" max="4351" width="92.5703125" customWidth="1"/>
    <col min="4353" max="4353" width="15.28515625" customWidth="1"/>
    <col min="4354" max="4354" width="14.140625" customWidth="1"/>
    <col min="4355" max="4355" width="14" customWidth="1"/>
    <col min="4356" max="4356" width="15.7109375" customWidth="1"/>
    <col min="4358" max="4358" width="15.7109375" customWidth="1"/>
    <col min="4360" max="4360" width="13.5703125" bestFit="1" customWidth="1"/>
    <col min="4607" max="4607" width="92.5703125" customWidth="1"/>
    <col min="4609" max="4609" width="15.28515625" customWidth="1"/>
    <col min="4610" max="4610" width="14.140625" customWidth="1"/>
    <col min="4611" max="4611" width="14" customWidth="1"/>
    <col min="4612" max="4612" width="15.7109375" customWidth="1"/>
    <col min="4614" max="4614" width="15.7109375" customWidth="1"/>
    <col min="4616" max="4616" width="13.5703125" bestFit="1" customWidth="1"/>
    <col min="4863" max="4863" width="92.5703125" customWidth="1"/>
    <col min="4865" max="4865" width="15.28515625" customWidth="1"/>
    <col min="4866" max="4866" width="14.140625" customWidth="1"/>
    <col min="4867" max="4867" width="14" customWidth="1"/>
    <col min="4868" max="4868" width="15.7109375" customWidth="1"/>
    <col min="4870" max="4870" width="15.7109375" customWidth="1"/>
    <col min="4872" max="4872" width="13.5703125" bestFit="1" customWidth="1"/>
    <col min="5119" max="5119" width="92.5703125" customWidth="1"/>
    <col min="5121" max="5121" width="15.28515625" customWidth="1"/>
    <col min="5122" max="5122" width="14.140625" customWidth="1"/>
    <col min="5123" max="5123" width="14" customWidth="1"/>
    <col min="5124" max="5124" width="15.7109375" customWidth="1"/>
    <col min="5126" max="5126" width="15.7109375" customWidth="1"/>
    <col min="5128" max="5128" width="13.5703125" bestFit="1" customWidth="1"/>
    <col min="5375" max="5375" width="92.5703125" customWidth="1"/>
    <col min="5377" max="5377" width="15.28515625" customWidth="1"/>
    <col min="5378" max="5378" width="14.140625" customWidth="1"/>
    <col min="5379" max="5379" width="14" customWidth="1"/>
    <col min="5380" max="5380" width="15.7109375" customWidth="1"/>
    <col min="5382" max="5382" width="15.7109375" customWidth="1"/>
    <col min="5384" max="5384" width="13.5703125" bestFit="1" customWidth="1"/>
    <col min="5631" max="5631" width="92.5703125" customWidth="1"/>
    <col min="5633" max="5633" width="15.28515625" customWidth="1"/>
    <col min="5634" max="5634" width="14.140625" customWidth="1"/>
    <col min="5635" max="5635" width="14" customWidth="1"/>
    <col min="5636" max="5636" width="15.7109375" customWidth="1"/>
    <col min="5638" max="5638" width="15.7109375" customWidth="1"/>
    <col min="5640" max="5640" width="13.5703125" bestFit="1" customWidth="1"/>
    <col min="5887" max="5887" width="92.5703125" customWidth="1"/>
    <col min="5889" max="5889" width="15.28515625" customWidth="1"/>
    <col min="5890" max="5890" width="14.140625" customWidth="1"/>
    <col min="5891" max="5891" width="14" customWidth="1"/>
    <col min="5892" max="5892" width="15.7109375" customWidth="1"/>
    <col min="5894" max="5894" width="15.7109375" customWidth="1"/>
    <col min="5896" max="5896" width="13.5703125" bestFit="1" customWidth="1"/>
    <col min="6143" max="6143" width="92.5703125" customWidth="1"/>
    <col min="6145" max="6145" width="15.28515625" customWidth="1"/>
    <col min="6146" max="6146" width="14.140625" customWidth="1"/>
    <col min="6147" max="6147" width="14" customWidth="1"/>
    <col min="6148" max="6148" width="15.7109375" customWidth="1"/>
    <col min="6150" max="6150" width="15.7109375" customWidth="1"/>
    <col min="6152" max="6152" width="13.5703125" bestFit="1" customWidth="1"/>
    <col min="6399" max="6399" width="92.5703125" customWidth="1"/>
    <col min="6401" max="6401" width="15.28515625" customWidth="1"/>
    <col min="6402" max="6402" width="14.140625" customWidth="1"/>
    <col min="6403" max="6403" width="14" customWidth="1"/>
    <col min="6404" max="6404" width="15.7109375" customWidth="1"/>
    <col min="6406" max="6406" width="15.7109375" customWidth="1"/>
    <col min="6408" max="6408" width="13.5703125" bestFit="1" customWidth="1"/>
    <col min="6655" max="6655" width="92.5703125" customWidth="1"/>
    <col min="6657" max="6657" width="15.28515625" customWidth="1"/>
    <col min="6658" max="6658" width="14.140625" customWidth="1"/>
    <col min="6659" max="6659" width="14" customWidth="1"/>
    <col min="6660" max="6660" width="15.7109375" customWidth="1"/>
    <col min="6662" max="6662" width="15.7109375" customWidth="1"/>
    <col min="6664" max="6664" width="13.5703125" bestFit="1" customWidth="1"/>
    <col min="6911" max="6911" width="92.5703125" customWidth="1"/>
    <col min="6913" max="6913" width="15.28515625" customWidth="1"/>
    <col min="6914" max="6914" width="14.140625" customWidth="1"/>
    <col min="6915" max="6915" width="14" customWidth="1"/>
    <col min="6916" max="6916" width="15.7109375" customWidth="1"/>
    <col min="6918" max="6918" width="15.7109375" customWidth="1"/>
    <col min="6920" max="6920" width="13.5703125" bestFit="1" customWidth="1"/>
    <col min="7167" max="7167" width="92.5703125" customWidth="1"/>
    <col min="7169" max="7169" width="15.28515625" customWidth="1"/>
    <col min="7170" max="7170" width="14.140625" customWidth="1"/>
    <col min="7171" max="7171" width="14" customWidth="1"/>
    <col min="7172" max="7172" width="15.7109375" customWidth="1"/>
    <col min="7174" max="7174" width="15.7109375" customWidth="1"/>
    <col min="7176" max="7176" width="13.5703125" bestFit="1" customWidth="1"/>
    <col min="7423" max="7423" width="92.5703125" customWidth="1"/>
    <col min="7425" max="7425" width="15.28515625" customWidth="1"/>
    <col min="7426" max="7426" width="14.140625" customWidth="1"/>
    <col min="7427" max="7427" width="14" customWidth="1"/>
    <col min="7428" max="7428" width="15.7109375" customWidth="1"/>
    <col min="7430" max="7430" width="15.7109375" customWidth="1"/>
    <col min="7432" max="7432" width="13.5703125" bestFit="1" customWidth="1"/>
    <col min="7679" max="7679" width="92.5703125" customWidth="1"/>
    <col min="7681" max="7681" width="15.28515625" customWidth="1"/>
    <col min="7682" max="7682" width="14.140625" customWidth="1"/>
    <col min="7683" max="7683" width="14" customWidth="1"/>
    <col min="7684" max="7684" width="15.7109375" customWidth="1"/>
    <col min="7686" max="7686" width="15.7109375" customWidth="1"/>
    <col min="7688" max="7688" width="13.5703125" bestFit="1" customWidth="1"/>
    <col min="7935" max="7935" width="92.5703125" customWidth="1"/>
    <col min="7937" max="7937" width="15.28515625" customWidth="1"/>
    <col min="7938" max="7938" width="14.140625" customWidth="1"/>
    <col min="7939" max="7939" width="14" customWidth="1"/>
    <col min="7940" max="7940" width="15.7109375" customWidth="1"/>
    <col min="7942" max="7942" width="15.7109375" customWidth="1"/>
    <col min="7944" max="7944" width="13.5703125" bestFit="1" customWidth="1"/>
    <col min="8191" max="8191" width="92.5703125" customWidth="1"/>
    <col min="8193" max="8193" width="15.28515625" customWidth="1"/>
    <col min="8194" max="8194" width="14.140625" customWidth="1"/>
    <col min="8195" max="8195" width="14" customWidth="1"/>
    <col min="8196" max="8196" width="15.7109375" customWidth="1"/>
    <col min="8198" max="8198" width="15.7109375" customWidth="1"/>
    <col min="8200" max="8200" width="13.5703125" bestFit="1" customWidth="1"/>
    <col min="8447" max="8447" width="92.5703125" customWidth="1"/>
    <col min="8449" max="8449" width="15.28515625" customWidth="1"/>
    <col min="8450" max="8450" width="14.140625" customWidth="1"/>
    <col min="8451" max="8451" width="14" customWidth="1"/>
    <col min="8452" max="8452" width="15.7109375" customWidth="1"/>
    <col min="8454" max="8454" width="15.7109375" customWidth="1"/>
    <col min="8456" max="8456" width="13.5703125" bestFit="1" customWidth="1"/>
    <col min="8703" max="8703" width="92.5703125" customWidth="1"/>
    <col min="8705" max="8705" width="15.28515625" customWidth="1"/>
    <col min="8706" max="8706" width="14.140625" customWidth="1"/>
    <col min="8707" max="8707" width="14" customWidth="1"/>
    <col min="8708" max="8708" width="15.7109375" customWidth="1"/>
    <col min="8710" max="8710" width="15.7109375" customWidth="1"/>
    <col min="8712" max="8712" width="13.5703125" bestFit="1" customWidth="1"/>
    <col min="8959" max="8959" width="92.5703125" customWidth="1"/>
    <col min="8961" max="8961" width="15.28515625" customWidth="1"/>
    <col min="8962" max="8962" width="14.140625" customWidth="1"/>
    <col min="8963" max="8963" width="14" customWidth="1"/>
    <col min="8964" max="8964" width="15.7109375" customWidth="1"/>
    <col min="8966" max="8966" width="15.7109375" customWidth="1"/>
    <col min="8968" max="8968" width="13.5703125" bestFit="1" customWidth="1"/>
    <col min="9215" max="9215" width="92.5703125" customWidth="1"/>
    <col min="9217" max="9217" width="15.28515625" customWidth="1"/>
    <col min="9218" max="9218" width="14.140625" customWidth="1"/>
    <col min="9219" max="9219" width="14" customWidth="1"/>
    <col min="9220" max="9220" width="15.7109375" customWidth="1"/>
    <col min="9222" max="9222" width="15.7109375" customWidth="1"/>
    <col min="9224" max="9224" width="13.5703125" bestFit="1" customWidth="1"/>
    <col min="9471" max="9471" width="92.5703125" customWidth="1"/>
    <col min="9473" max="9473" width="15.28515625" customWidth="1"/>
    <col min="9474" max="9474" width="14.140625" customWidth="1"/>
    <col min="9475" max="9475" width="14" customWidth="1"/>
    <col min="9476" max="9476" width="15.7109375" customWidth="1"/>
    <col min="9478" max="9478" width="15.7109375" customWidth="1"/>
    <col min="9480" max="9480" width="13.5703125" bestFit="1" customWidth="1"/>
    <col min="9727" max="9727" width="92.5703125" customWidth="1"/>
    <col min="9729" max="9729" width="15.28515625" customWidth="1"/>
    <col min="9730" max="9730" width="14.140625" customWidth="1"/>
    <col min="9731" max="9731" width="14" customWidth="1"/>
    <col min="9732" max="9732" width="15.7109375" customWidth="1"/>
    <col min="9734" max="9734" width="15.7109375" customWidth="1"/>
    <col min="9736" max="9736" width="13.5703125" bestFit="1" customWidth="1"/>
    <col min="9983" max="9983" width="92.5703125" customWidth="1"/>
    <col min="9985" max="9985" width="15.28515625" customWidth="1"/>
    <col min="9986" max="9986" width="14.140625" customWidth="1"/>
    <col min="9987" max="9987" width="14" customWidth="1"/>
    <col min="9988" max="9988" width="15.7109375" customWidth="1"/>
    <col min="9990" max="9990" width="15.7109375" customWidth="1"/>
    <col min="9992" max="9992" width="13.5703125" bestFit="1" customWidth="1"/>
    <col min="10239" max="10239" width="92.5703125" customWidth="1"/>
    <col min="10241" max="10241" width="15.28515625" customWidth="1"/>
    <col min="10242" max="10242" width="14.140625" customWidth="1"/>
    <col min="10243" max="10243" width="14" customWidth="1"/>
    <col min="10244" max="10244" width="15.7109375" customWidth="1"/>
    <col min="10246" max="10246" width="15.7109375" customWidth="1"/>
    <col min="10248" max="10248" width="13.5703125" bestFit="1" customWidth="1"/>
    <col min="10495" max="10495" width="92.5703125" customWidth="1"/>
    <col min="10497" max="10497" width="15.28515625" customWidth="1"/>
    <col min="10498" max="10498" width="14.140625" customWidth="1"/>
    <col min="10499" max="10499" width="14" customWidth="1"/>
    <col min="10500" max="10500" width="15.7109375" customWidth="1"/>
    <col min="10502" max="10502" width="15.7109375" customWidth="1"/>
    <col min="10504" max="10504" width="13.5703125" bestFit="1" customWidth="1"/>
    <col min="10751" max="10751" width="92.5703125" customWidth="1"/>
    <col min="10753" max="10753" width="15.28515625" customWidth="1"/>
    <col min="10754" max="10754" width="14.140625" customWidth="1"/>
    <col min="10755" max="10755" width="14" customWidth="1"/>
    <col min="10756" max="10756" width="15.7109375" customWidth="1"/>
    <col min="10758" max="10758" width="15.7109375" customWidth="1"/>
    <col min="10760" max="10760" width="13.5703125" bestFit="1" customWidth="1"/>
    <col min="11007" max="11007" width="92.5703125" customWidth="1"/>
    <col min="11009" max="11009" width="15.28515625" customWidth="1"/>
    <col min="11010" max="11010" width="14.140625" customWidth="1"/>
    <col min="11011" max="11011" width="14" customWidth="1"/>
    <col min="11012" max="11012" width="15.7109375" customWidth="1"/>
    <col min="11014" max="11014" width="15.7109375" customWidth="1"/>
    <col min="11016" max="11016" width="13.5703125" bestFit="1" customWidth="1"/>
    <col min="11263" max="11263" width="92.5703125" customWidth="1"/>
    <col min="11265" max="11265" width="15.28515625" customWidth="1"/>
    <col min="11266" max="11266" width="14.140625" customWidth="1"/>
    <col min="11267" max="11267" width="14" customWidth="1"/>
    <col min="11268" max="11268" width="15.7109375" customWidth="1"/>
    <col min="11270" max="11270" width="15.7109375" customWidth="1"/>
    <col min="11272" max="11272" width="13.5703125" bestFit="1" customWidth="1"/>
    <col min="11519" max="11519" width="92.5703125" customWidth="1"/>
    <col min="11521" max="11521" width="15.28515625" customWidth="1"/>
    <col min="11522" max="11522" width="14.140625" customWidth="1"/>
    <col min="11523" max="11523" width="14" customWidth="1"/>
    <col min="11524" max="11524" width="15.7109375" customWidth="1"/>
    <col min="11526" max="11526" width="15.7109375" customWidth="1"/>
    <col min="11528" max="11528" width="13.5703125" bestFit="1" customWidth="1"/>
    <col min="11775" max="11775" width="92.5703125" customWidth="1"/>
    <col min="11777" max="11777" width="15.28515625" customWidth="1"/>
    <col min="11778" max="11778" width="14.140625" customWidth="1"/>
    <col min="11779" max="11779" width="14" customWidth="1"/>
    <col min="11780" max="11780" width="15.7109375" customWidth="1"/>
    <col min="11782" max="11782" width="15.7109375" customWidth="1"/>
    <col min="11784" max="11784" width="13.5703125" bestFit="1" customWidth="1"/>
    <col min="12031" max="12031" width="92.5703125" customWidth="1"/>
    <col min="12033" max="12033" width="15.28515625" customWidth="1"/>
    <col min="12034" max="12034" width="14.140625" customWidth="1"/>
    <col min="12035" max="12035" width="14" customWidth="1"/>
    <col min="12036" max="12036" width="15.7109375" customWidth="1"/>
    <col min="12038" max="12038" width="15.7109375" customWidth="1"/>
    <col min="12040" max="12040" width="13.5703125" bestFit="1" customWidth="1"/>
    <col min="12287" max="12287" width="92.5703125" customWidth="1"/>
    <col min="12289" max="12289" width="15.28515625" customWidth="1"/>
    <col min="12290" max="12290" width="14.140625" customWidth="1"/>
    <col min="12291" max="12291" width="14" customWidth="1"/>
    <col min="12292" max="12292" width="15.7109375" customWidth="1"/>
    <col min="12294" max="12294" width="15.7109375" customWidth="1"/>
    <col min="12296" max="12296" width="13.5703125" bestFit="1" customWidth="1"/>
    <col min="12543" max="12543" width="92.5703125" customWidth="1"/>
    <col min="12545" max="12545" width="15.28515625" customWidth="1"/>
    <col min="12546" max="12546" width="14.140625" customWidth="1"/>
    <col min="12547" max="12547" width="14" customWidth="1"/>
    <col min="12548" max="12548" width="15.7109375" customWidth="1"/>
    <col min="12550" max="12550" width="15.7109375" customWidth="1"/>
    <col min="12552" max="12552" width="13.5703125" bestFit="1" customWidth="1"/>
    <col min="12799" max="12799" width="92.5703125" customWidth="1"/>
    <col min="12801" max="12801" width="15.28515625" customWidth="1"/>
    <col min="12802" max="12802" width="14.140625" customWidth="1"/>
    <col min="12803" max="12803" width="14" customWidth="1"/>
    <col min="12804" max="12804" width="15.7109375" customWidth="1"/>
    <col min="12806" max="12806" width="15.7109375" customWidth="1"/>
    <col min="12808" max="12808" width="13.5703125" bestFit="1" customWidth="1"/>
    <col min="13055" max="13055" width="92.5703125" customWidth="1"/>
    <col min="13057" max="13057" width="15.28515625" customWidth="1"/>
    <col min="13058" max="13058" width="14.140625" customWidth="1"/>
    <col min="13059" max="13059" width="14" customWidth="1"/>
    <col min="13060" max="13060" width="15.7109375" customWidth="1"/>
    <col min="13062" max="13062" width="15.7109375" customWidth="1"/>
    <col min="13064" max="13064" width="13.5703125" bestFit="1" customWidth="1"/>
    <col min="13311" max="13311" width="92.5703125" customWidth="1"/>
    <col min="13313" max="13313" width="15.28515625" customWidth="1"/>
    <col min="13314" max="13314" width="14.140625" customWidth="1"/>
    <col min="13315" max="13315" width="14" customWidth="1"/>
    <col min="13316" max="13316" width="15.7109375" customWidth="1"/>
    <col min="13318" max="13318" width="15.7109375" customWidth="1"/>
    <col min="13320" max="13320" width="13.5703125" bestFit="1" customWidth="1"/>
    <col min="13567" max="13567" width="92.5703125" customWidth="1"/>
    <col min="13569" max="13569" width="15.28515625" customWidth="1"/>
    <col min="13570" max="13570" width="14.140625" customWidth="1"/>
    <col min="13571" max="13571" width="14" customWidth="1"/>
    <col min="13572" max="13572" width="15.7109375" customWidth="1"/>
    <col min="13574" max="13574" width="15.7109375" customWidth="1"/>
    <col min="13576" max="13576" width="13.5703125" bestFit="1" customWidth="1"/>
    <col min="13823" max="13823" width="92.5703125" customWidth="1"/>
    <col min="13825" max="13825" width="15.28515625" customWidth="1"/>
    <col min="13826" max="13826" width="14.140625" customWidth="1"/>
    <col min="13827" max="13827" width="14" customWidth="1"/>
    <col min="13828" max="13828" width="15.7109375" customWidth="1"/>
    <col min="13830" max="13830" width="15.7109375" customWidth="1"/>
    <col min="13832" max="13832" width="13.5703125" bestFit="1" customWidth="1"/>
    <col min="14079" max="14079" width="92.5703125" customWidth="1"/>
    <col min="14081" max="14081" width="15.28515625" customWidth="1"/>
    <col min="14082" max="14082" width="14.140625" customWidth="1"/>
    <col min="14083" max="14083" width="14" customWidth="1"/>
    <col min="14084" max="14084" width="15.7109375" customWidth="1"/>
    <col min="14086" max="14086" width="15.7109375" customWidth="1"/>
    <col min="14088" max="14088" width="13.5703125" bestFit="1" customWidth="1"/>
    <col min="14335" max="14335" width="92.5703125" customWidth="1"/>
    <col min="14337" max="14337" width="15.28515625" customWidth="1"/>
    <col min="14338" max="14338" width="14.140625" customWidth="1"/>
    <col min="14339" max="14339" width="14" customWidth="1"/>
    <col min="14340" max="14340" width="15.7109375" customWidth="1"/>
    <col min="14342" max="14342" width="15.7109375" customWidth="1"/>
    <col min="14344" max="14344" width="13.5703125" bestFit="1" customWidth="1"/>
    <col min="14591" max="14591" width="92.5703125" customWidth="1"/>
    <col min="14593" max="14593" width="15.28515625" customWidth="1"/>
    <col min="14594" max="14594" width="14.140625" customWidth="1"/>
    <col min="14595" max="14595" width="14" customWidth="1"/>
    <col min="14596" max="14596" width="15.7109375" customWidth="1"/>
    <col min="14598" max="14598" width="15.7109375" customWidth="1"/>
    <col min="14600" max="14600" width="13.5703125" bestFit="1" customWidth="1"/>
    <col min="14847" max="14847" width="92.5703125" customWidth="1"/>
    <col min="14849" max="14849" width="15.28515625" customWidth="1"/>
    <col min="14850" max="14850" width="14.140625" customWidth="1"/>
    <col min="14851" max="14851" width="14" customWidth="1"/>
    <col min="14852" max="14852" width="15.7109375" customWidth="1"/>
    <col min="14854" max="14854" width="15.7109375" customWidth="1"/>
    <col min="14856" max="14856" width="13.5703125" bestFit="1" customWidth="1"/>
    <col min="15103" max="15103" width="92.5703125" customWidth="1"/>
    <col min="15105" max="15105" width="15.28515625" customWidth="1"/>
    <col min="15106" max="15106" width="14.140625" customWidth="1"/>
    <col min="15107" max="15107" width="14" customWidth="1"/>
    <col min="15108" max="15108" width="15.7109375" customWidth="1"/>
    <col min="15110" max="15110" width="15.7109375" customWidth="1"/>
    <col min="15112" max="15112" width="13.5703125" bestFit="1" customWidth="1"/>
    <col min="15359" max="15359" width="92.5703125" customWidth="1"/>
    <col min="15361" max="15361" width="15.28515625" customWidth="1"/>
    <col min="15362" max="15362" width="14.140625" customWidth="1"/>
    <col min="15363" max="15363" width="14" customWidth="1"/>
    <col min="15364" max="15364" width="15.7109375" customWidth="1"/>
    <col min="15366" max="15366" width="15.7109375" customWidth="1"/>
    <col min="15368" max="15368" width="13.5703125" bestFit="1" customWidth="1"/>
    <col min="15615" max="15615" width="92.5703125" customWidth="1"/>
    <col min="15617" max="15617" width="15.28515625" customWidth="1"/>
    <col min="15618" max="15618" width="14.140625" customWidth="1"/>
    <col min="15619" max="15619" width="14" customWidth="1"/>
    <col min="15620" max="15620" width="15.7109375" customWidth="1"/>
    <col min="15622" max="15622" width="15.7109375" customWidth="1"/>
    <col min="15624" max="15624" width="13.5703125" bestFit="1" customWidth="1"/>
    <col min="15871" max="15871" width="92.5703125" customWidth="1"/>
    <col min="15873" max="15873" width="15.28515625" customWidth="1"/>
    <col min="15874" max="15874" width="14.140625" customWidth="1"/>
    <col min="15875" max="15875" width="14" customWidth="1"/>
    <col min="15876" max="15876" width="15.7109375" customWidth="1"/>
    <col min="15878" max="15878" width="15.7109375" customWidth="1"/>
    <col min="15880" max="15880" width="13.5703125" bestFit="1" customWidth="1"/>
    <col min="16127" max="16127" width="92.5703125" customWidth="1"/>
    <col min="16129" max="16129" width="15.28515625" customWidth="1"/>
    <col min="16130" max="16130" width="14.140625" customWidth="1"/>
    <col min="16131" max="16131" width="14" customWidth="1"/>
    <col min="16132" max="16132" width="15.7109375" customWidth="1"/>
    <col min="16134" max="16134" width="15.7109375" customWidth="1"/>
    <col min="16136" max="16136" width="13.5703125" bestFit="1" customWidth="1"/>
  </cols>
  <sheetData>
    <row r="1" spans="1:10">
      <c r="A1" s="363" t="s">
        <v>366</v>
      </c>
      <c r="B1" s="363"/>
      <c r="C1" s="363"/>
      <c r="D1" s="363"/>
      <c r="E1" s="363"/>
      <c r="F1" s="363"/>
      <c r="G1" s="364"/>
      <c r="H1" s="364"/>
      <c r="I1" s="364"/>
      <c r="J1" s="364"/>
    </row>
    <row r="2" spans="1:10">
      <c r="A2" s="128"/>
      <c r="B2" s="128"/>
      <c r="C2" s="128"/>
      <c r="D2" s="128"/>
      <c r="E2" s="128"/>
      <c r="F2" s="128"/>
    </row>
    <row r="3" spans="1:10" ht="18">
      <c r="A3" s="374" t="s">
        <v>100</v>
      </c>
      <c r="B3" s="375"/>
      <c r="C3" s="375"/>
      <c r="D3" s="375"/>
      <c r="E3" s="375"/>
      <c r="F3" s="364"/>
      <c r="G3" s="364"/>
      <c r="H3" s="364"/>
      <c r="I3" s="364"/>
      <c r="J3" s="364"/>
    </row>
    <row r="4" spans="1:10" ht="18">
      <c r="A4" s="376" t="s">
        <v>24</v>
      </c>
      <c r="B4" s="377"/>
      <c r="C4" s="377"/>
      <c r="D4" s="377"/>
      <c r="E4" s="377"/>
      <c r="F4" s="364"/>
      <c r="G4" s="364"/>
      <c r="H4" s="364"/>
      <c r="I4" s="364"/>
      <c r="J4" s="364"/>
    </row>
    <row r="5" spans="1:10" ht="18">
      <c r="A5" s="129"/>
      <c r="B5" s="130"/>
      <c r="C5" s="130"/>
      <c r="D5" s="130"/>
      <c r="E5" s="130"/>
      <c r="F5" s="131"/>
    </row>
    <row r="6" spans="1:10" ht="18">
      <c r="A6" s="129"/>
      <c r="B6" s="130"/>
      <c r="C6" s="130"/>
      <c r="D6" s="130"/>
      <c r="E6" s="130"/>
      <c r="F6" s="131"/>
    </row>
    <row r="7" spans="1:10" ht="17.25" customHeight="1">
      <c r="A7" s="18" t="s">
        <v>240</v>
      </c>
    </row>
    <row r="8" spans="1:10" ht="17.25" customHeight="1">
      <c r="A8" s="380" t="s">
        <v>26</v>
      </c>
      <c r="B8" s="380" t="s">
        <v>27</v>
      </c>
      <c r="C8" s="388" t="s">
        <v>241</v>
      </c>
      <c r="D8" s="389"/>
      <c r="E8" s="389"/>
      <c r="F8" s="390"/>
      <c r="G8" s="388" t="s">
        <v>105</v>
      </c>
      <c r="H8" s="389"/>
      <c r="I8" s="389"/>
      <c r="J8" s="390"/>
    </row>
    <row r="9" spans="1:10" s="134" customFormat="1" ht="54" customHeight="1">
      <c r="A9" s="381"/>
      <c r="B9" s="381"/>
      <c r="C9" s="132" t="s">
        <v>242</v>
      </c>
      <c r="D9" s="132" t="s">
        <v>243</v>
      </c>
      <c r="E9" s="132" t="s">
        <v>244</v>
      </c>
      <c r="F9" s="133" t="s">
        <v>33</v>
      </c>
      <c r="G9" s="132" t="s">
        <v>242</v>
      </c>
      <c r="H9" s="132" t="s">
        <v>243</v>
      </c>
      <c r="I9" s="132" t="s">
        <v>244</v>
      </c>
      <c r="J9" s="133" t="s">
        <v>33</v>
      </c>
    </row>
    <row r="10" spans="1:10" ht="15" customHeight="1">
      <c r="A10" s="22" t="s">
        <v>34</v>
      </c>
      <c r="B10" s="23" t="s">
        <v>35</v>
      </c>
      <c r="C10" s="135">
        <v>55564222</v>
      </c>
      <c r="D10" s="135"/>
      <c r="E10" s="135"/>
      <c r="F10" s="135">
        <v>55564222</v>
      </c>
      <c r="G10" s="135">
        <v>55564222</v>
      </c>
      <c r="H10" s="135"/>
      <c r="I10" s="135"/>
      <c r="J10" s="135">
        <v>55564222</v>
      </c>
    </row>
    <row r="11" spans="1:10" ht="30">
      <c r="A11" s="27" t="s">
        <v>36</v>
      </c>
      <c r="B11" s="23" t="s">
        <v>37</v>
      </c>
      <c r="C11" s="135">
        <v>47193470</v>
      </c>
      <c r="D11" s="135"/>
      <c r="E11" s="135"/>
      <c r="F11" s="135">
        <v>47193470</v>
      </c>
      <c r="G11" s="135">
        <v>47193470</v>
      </c>
      <c r="H11" s="135"/>
      <c r="I11" s="135"/>
      <c r="J11" s="135">
        <v>47193470</v>
      </c>
    </row>
    <row r="12" spans="1:10" ht="30">
      <c r="A12" s="27" t="s">
        <v>38</v>
      </c>
      <c r="B12" s="23" t="s">
        <v>39</v>
      </c>
      <c r="C12" s="135">
        <v>53445549</v>
      </c>
      <c r="D12" s="135"/>
      <c r="E12" s="135"/>
      <c r="F12" s="135">
        <v>53445549</v>
      </c>
      <c r="G12" s="135">
        <v>56920867</v>
      </c>
      <c r="H12" s="135"/>
      <c r="I12" s="135"/>
      <c r="J12" s="135">
        <v>56920867</v>
      </c>
    </row>
    <row r="13" spans="1:10">
      <c r="A13" s="27" t="s">
        <v>40</v>
      </c>
      <c r="B13" s="23" t="s">
        <v>41</v>
      </c>
      <c r="C13" s="135">
        <v>3074890</v>
      </c>
      <c r="D13" s="135"/>
      <c r="E13" s="135"/>
      <c r="F13" s="135">
        <v>3074890</v>
      </c>
      <c r="G13" s="135">
        <v>3074890</v>
      </c>
      <c r="H13" s="135"/>
      <c r="I13" s="135"/>
      <c r="J13" s="135">
        <v>3074890</v>
      </c>
    </row>
    <row r="14" spans="1:10" ht="15" customHeight="1">
      <c r="A14" s="27" t="s">
        <v>245</v>
      </c>
      <c r="B14" s="23" t="s">
        <v>43</v>
      </c>
      <c r="C14" s="135"/>
      <c r="D14" s="135"/>
      <c r="E14" s="135"/>
      <c r="F14" s="135"/>
      <c r="G14" s="135">
        <v>4090078</v>
      </c>
      <c r="H14" s="135"/>
      <c r="I14" s="135"/>
      <c r="J14" s="135">
        <v>4090078</v>
      </c>
    </row>
    <row r="15" spans="1:10" ht="15" customHeight="1">
      <c r="A15" s="27" t="s">
        <v>246</v>
      </c>
      <c r="B15" s="23" t="s">
        <v>45</v>
      </c>
      <c r="C15" s="135">
        <v>3712620</v>
      </c>
      <c r="D15" s="135"/>
      <c r="E15" s="135"/>
      <c r="F15" s="135">
        <v>3712620</v>
      </c>
      <c r="G15" s="135">
        <v>3714841</v>
      </c>
      <c r="H15" s="135"/>
      <c r="I15" s="135"/>
      <c r="J15" s="135">
        <v>3714841</v>
      </c>
    </row>
    <row r="16" spans="1:10">
      <c r="A16" s="28" t="s">
        <v>46</v>
      </c>
      <c r="B16" s="29" t="s">
        <v>47</v>
      </c>
      <c r="C16" s="44">
        <f>SUM(C10:C15)</f>
        <v>162990751</v>
      </c>
      <c r="D16" s="135"/>
      <c r="E16" s="135"/>
      <c r="F16" s="44">
        <f>SUM(F10:F15)</f>
        <v>162990751</v>
      </c>
      <c r="G16" s="44">
        <f>SUM(G10:G15)</f>
        <v>170558368</v>
      </c>
      <c r="H16" s="135"/>
      <c r="I16" s="135"/>
      <c r="J16" s="44">
        <f>SUM(J10:J15)</f>
        <v>170558368</v>
      </c>
    </row>
    <row r="17" spans="1:10" ht="30">
      <c r="A17" s="27" t="s">
        <v>48</v>
      </c>
      <c r="B17" s="23" t="s">
        <v>49</v>
      </c>
      <c r="C17" s="136">
        <v>13680970</v>
      </c>
      <c r="D17" s="135"/>
      <c r="E17" s="135"/>
      <c r="F17" s="135">
        <v>13680970</v>
      </c>
      <c r="G17" s="135">
        <v>13680970</v>
      </c>
      <c r="H17" s="135"/>
      <c r="I17" s="135"/>
      <c r="J17" s="135">
        <v>13680970</v>
      </c>
    </row>
    <row r="18" spans="1:10" ht="19.5" customHeight="1">
      <c r="A18" s="30" t="s">
        <v>50</v>
      </c>
      <c r="B18" s="31" t="s">
        <v>51</v>
      </c>
      <c r="C18" s="44">
        <f>SUM(C16:C17)</f>
        <v>176671721</v>
      </c>
      <c r="D18" s="44"/>
      <c r="E18" s="44"/>
      <c r="F18" s="44">
        <f>SUM(F16:F17)</f>
        <v>176671721</v>
      </c>
      <c r="G18" s="44">
        <f>SUM(G16:G17)</f>
        <v>184239338</v>
      </c>
      <c r="H18" s="44"/>
      <c r="I18" s="44"/>
      <c r="J18" s="44">
        <f>SUM(J16:J17)</f>
        <v>184239338</v>
      </c>
    </row>
    <row r="19" spans="1:10" s="134" customFormat="1" ht="15" customHeight="1">
      <c r="A19" s="28" t="s">
        <v>52</v>
      </c>
      <c r="B19" s="29" t="s">
        <v>53</v>
      </c>
      <c r="C19" s="44">
        <v>2850000</v>
      </c>
      <c r="D19" s="44"/>
      <c r="E19" s="44"/>
      <c r="F19" s="44">
        <v>2850000</v>
      </c>
      <c r="G19" s="44">
        <v>2850000</v>
      </c>
      <c r="H19" s="44"/>
      <c r="I19" s="44"/>
      <c r="J19" s="44">
        <v>2850000</v>
      </c>
    </row>
    <row r="20" spans="1:10" ht="15" customHeight="1">
      <c r="A20" s="27" t="s">
        <v>54</v>
      </c>
      <c r="B20" s="23" t="s">
        <v>55</v>
      </c>
      <c r="C20" s="135">
        <v>226097787</v>
      </c>
      <c r="D20" s="135"/>
      <c r="E20" s="135"/>
      <c r="F20" s="135">
        <v>226097787</v>
      </c>
      <c r="G20" s="135">
        <v>226097787</v>
      </c>
      <c r="H20" s="135"/>
      <c r="I20" s="135"/>
      <c r="J20" s="135">
        <v>226097787</v>
      </c>
    </row>
    <row r="21" spans="1:10" s="134" customFormat="1">
      <c r="A21" s="28" t="s">
        <v>56</v>
      </c>
      <c r="B21" s="29" t="s">
        <v>57</v>
      </c>
      <c r="C21" s="44">
        <f>SUM(C20:C20)</f>
        <v>226097787</v>
      </c>
      <c r="D21" s="44"/>
      <c r="E21" s="44"/>
      <c r="F21" s="44">
        <f>SUM(F20:F20)</f>
        <v>226097787</v>
      </c>
      <c r="G21" s="44">
        <f>SUM(G20)</f>
        <v>226097787</v>
      </c>
      <c r="H21" s="44"/>
      <c r="I21" s="44"/>
      <c r="J21" s="44">
        <f>SUM(J20)</f>
        <v>226097787</v>
      </c>
    </row>
    <row r="22" spans="1:10">
      <c r="A22" s="27" t="s">
        <v>58</v>
      </c>
      <c r="B22" s="23" t="s">
        <v>59</v>
      </c>
      <c r="C22" s="135"/>
      <c r="D22" s="135"/>
      <c r="E22" s="135"/>
      <c r="F22" s="135"/>
      <c r="G22" s="135"/>
      <c r="H22" s="135"/>
      <c r="I22" s="135"/>
      <c r="J22" s="135"/>
    </row>
    <row r="23" spans="1:10">
      <c r="A23" s="30" t="s">
        <v>60</v>
      </c>
      <c r="B23" s="31" t="s">
        <v>61</v>
      </c>
      <c r="C23" s="44">
        <f>SUM(C19+C21+C22)</f>
        <v>228947787</v>
      </c>
      <c r="D23" s="44"/>
      <c r="E23" s="44"/>
      <c r="F23" s="44">
        <f>SUM(F19+F21)</f>
        <v>228947787</v>
      </c>
      <c r="G23" s="44">
        <f>SUM(G19+G21)</f>
        <v>228947787</v>
      </c>
      <c r="H23" s="44"/>
      <c r="I23" s="44"/>
      <c r="J23" s="44">
        <f>SUM(J19+J21)</f>
        <v>228947787</v>
      </c>
    </row>
    <row r="24" spans="1:10" ht="15" customHeight="1">
      <c r="A24" s="37" t="s">
        <v>62</v>
      </c>
      <c r="B24" s="23" t="s">
        <v>63</v>
      </c>
      <c r="C24" s="135">
        <v>17443584</v>
      </c>
      <c r="D24" s="135"/>
      <c r="E24" s="135"/>
      <c r="F24" s="135">
        <v>17443584</v>
      </c>
      <c r="G24" s="135">
        <v>17443584</v>
      </c>
      <c r="H24" s="135"/>
      <c r="I24" s="135"/>
      <c r="J24" s="135">
        <v>17443584</v>
      </c>
    </row>
    <row r="25" spans="1:10" ht="15" customHeight="1">
      <c r="A25" s="37" t="s">
        <v>64</v>
      </c>
      <c r="B25" s="23" t="s">
        <v>65</v>
      </c>
      <c r="C25" s="135">
        <v>60000</v>
      </c>
      <c r="D25" s="135"/>
      <c r="E25" s="135"/>
      <c r="F25" s="135">
        <v>60000</v>
      </c>
      <c r="G25" s="135">
        <v>60000</v>
      </c>
      <c r="H25" s="135"/>
      <c r="I25" s="135"/>
      <c r="J25" s="135">
        <v>60000</v>
      </c>
    </row>
    <row r="26" spans="1:10" ht="15" customHeight="1">
      <c r="A26" s="37" t="s">
        <v>66</v>
      </c>
      <c r="B26" s="23" t="s">
        <v>67</v>
      </c>
      <c r="C26" s="135">
        <v>12850294</v>
      </c>
      <c r="D26" s="135"/>
      <c r="E26" s="135"/>
      <c r="F26" s="135">
        <v>12850294</v>
      </c>
      <c r="G26" s="135">
        <v>12850294</v>
      </c>
      <c r="H26" s="135"/>
      <c r="I26" s="135"/>
      <c r="J26" s="135">
        <v>12850294</v>
      </c>
    </row>
    <row r="27" spans="1:10" ht="15" customHeight="1">
      <c r="A27" s="37" t="s">
        <v>68</v>
      </c>
      <c r="B27" s="23" t="s">
        <v>69</v>
      </c>
      <c r="C27" s="135">
        <v>19117672</v>
      </c>
      <c r="D27" s="135"/>
      <c r="E27" s="135"/>
      <c r="F27" s="135">
        <v>19117672</v>
      </c>
      <c r="G27" s="135">
        <v>19117672</v>
      </c>
      <c r="H27" s="135"/>
      <c r="I27" s="135"/>
      <c r="J27" s="135">
        <v>19117672</v>
      </c>
    </row>
    <row r="28" spans="1:10" ht="15" customHeight="1">
      <c r="A28" s="37" t="s">
        <v>70</v>
      </c>
      <c r="B28" s="23" t="s">
        <v>71</v>
      </c>
      <c r="C28" s="135">
        <v>2311000</v>
      </c>
      <c r="D28" s="135"/>
      <c r="E28" s="135"/>
      <c r="F28" s="135">
        <v>2311000</v>
      </c>
      <c r="G28" s="135">
        <v>2311000</v>
      </c>
      <c r="H28" s="135"/>
      <c r="I28" s="135"/>
      <c r="J28" s="135">
        <v>2311000</v>
      </c>
    </row>
    <row r="29" spans="1:10" ht="15" customHeight="1">
      <c r="A29" s="37" t="s">
        <v>247</v>
      </c>
      <c r="B29" s="23" t="s">
        <v>73</v>
      </c>
      <c r="C29" s="135">
        <v>500000</v>
      </c>
      <c r="D29" s="135"/>
      <c r="E29" s="135"/>
      <c r="F29" s="135">
        <v>500000</v>
      </c>
      <c r="G29" s="135">
        <v>744889</v>
      </c>
      <c r="H29" s="135"/>
      <c r="I29" s="135"/>
      <c r="J29" s="135">
        <v>744889</v>
      </c>
    </row>
    <row r="30" spans="1:10" ht="15" customHeight="1">
      <c r="A30" s="37" t="s">
        <v>74</v>
      </c>
      <c r="B30" s="23" t="s">
        <v>75</v>
      </c>
      <c r="C30" s="135"/>
      <c r="D30" s="135"/>
      <c r="E30" s="135"/>
      <c r="F30" s="135"/>
      <c r="G30" s="135"/>
      <c r="H30" s="135"/>
      <c r="I30" s="135"/>
      <c r="J30" s="135"/>
    </row>
    <row r="31" spans="1:10" ht="15" customHeight="1">
      <c r="A31" s="37" t="s">
        <v>248</v>
      </c>
      <c r="B31" s="23" t="s">
        <v>77</v>
      </c>
      <c r="C31" s="135"/>
      <c r="D31" s="135"/>
      <c r="E31" s="135"/>
      <c r="F31" s="135"/>
      <c r="G31" s="135"/>
      <c r="H31" s="135"/>
      <c r="I31" s="135"/>
      <c r="J31" s="135"/>
    </row>
    <row r="32" spans="1:10" ht="15" customHeight="1">
      <c r="A32" s="38" t="s">
        <v>78</v>
      </c>
      <c r="B32" s="31" t="s">
        <v>79</v>
      </c>
      <c r="C32" s="44">
        <f>SUM(C24:C31)</f>
        <v>52282550</v>
      </c>
      <c r="D32" s="44"/>
      <c r="E32" s="44"/>
      <c r="F32" s="44">
        <f>SUM(F24:F29)</f>
        <v>52282550</v>
      </c>
      <c r="G32" s="44">
        <f>SUM(G24:G29)</f>
        <v>52527439</v>
      </c>
      <c r="H32" s="44"/>
      <c r="I32" s="44"/>
      <c r="J32" s="44">
        <f>SUM(J24:J29)</f>
        <v>52527439</v>
      </c>
    </row>
    <row r="33" spans="1:10" s="139" customFormat="1" ht="15" customHeight="1">
      <c r="A33" s="39" t="s">
        <v>80</v>
      </c>
      <c r="B33" s="40"/>
      <c r="C33" s="137">
        <f>SUM(C18)</f>
        <v>176671721</v>
      </c>
      <c r="D33" s="138"/>
      <c r="E33" s="138"/>
      <c r="F33" s="137">
        <f>SUM(F18+F23+F32)</f>
        <v>457902058</v>
      </c>
      <c r="G33" s="137">
        <f>SUM(G18+G23+G32)</f>
        <v>465714564</v>
      </c>
      <c r="H33" s="138"/>
      <c r="I33" s="138"/>
      <c r="J33" s="137">
        <f>SUM(J18+J23+J32)</f>
        <v>465714564</v>
      </c>
    </row>
    <row r="34" spans="1:10" ht="15" customHeight="1">
      <c r="A34" s="37" t="s">
        <v>81</v>
      </c>
      <c r="B34" s="23" t="s">
        <v>82</v>
      </c>
      <c r="C34" s="135">
        <v>42000000</v>
      </c>
      <c r="D34" s="135"/>
      <c r="E34" s="135"/>
      <c r="F34" s="135">
        <v>42000000</v>
      </c>
      <c r="G34" s="135">
        <v>42000000</v>
      </c>
      <c r="H34" s="135"/>
      <c r="I34" s="135"/>
      <c r="J34" s="135">
        <v>42000000</v>
      </c>
    </row>
    <row r="35" spans="1:10" ht="15" customHeight="1">
      <c r="A35" s="30" t="s">
        <v>83</v>
      </c>
      <c r="B35" s="31" t="s">
        <v>84</v>
      </c>
      <c r="C35" s="44">
        <f>SUM(C34:C34)</f>
        <v>42000000</v>
      </c>
      <c r="D35" s="44"/>
      <c r="E35" s="44"/>
      <c r="F35" s="44">
        <f>SUM(F34:F34)</f>
        <v>42000000</v>
      </c>
      <c r="G35" s="44">
        <f>SUM(G34)</f>
        <v>42000000</v>
      </c>
      <c r="H35" s="44"/>
      <c r="I35" s="44"/>
      <c r="J35" s="44">
        <f>SUM(J34)</f>
        <v>42000000</v>
      </c>
    </row>
    <row r="36" spans="1:10" ht="15" hidden="1" customHeight="1">
      <c r="A36" s="37" t="s">
        <v>249</v>
      </c>
      <c r="B36" s="23" t="s">
        <v>250</v>
      </c>
      <c r="C36" s="135"/>
      <c r="D36" s="135"/>
      <c r="E36" s="135"/>
      <c r="F36" s="135"/>
      <c r="G36" s="135"/>
      <c r="H36" s="135"/>
      <c r="I36" s="135"/>
      <c r="J36" s="135"/>
    </row>
    <row r="37" spans="1:10" ht="15" hidden="1" customHeight="1">
      <c r="A37" s="27" t="s">
        <v>251</v>
      </c>
      <c r="B37" s="23" t="s">
        <v>252</v>
      </c>
      <c r="C37" s="135"/>
      <c r="D37" s="135"/>
      <c r="E37" s="135"/>
      <c r="F37" s="135"/>
      <c r="G37" s="135"/>
      <c r="H37" s="135"/>
      <c r="I37" s="135"/>
      <c r="J37" s="135"/>
    </row>
    <row r="38" spans="1:10" ht="15" hidden="1" customHeight="1">
      <c r="A38" s="37" t="s">
        <v>253</v>
      </c>
      <c r="B38" s="23" t="s">
        <v>254</v>
      </c>
      <c r="C38" s="135"/>
      <c r="D38" s="135"/>
      <c r="E38" s="135"/>
      <c r="F38" s="135"/>
      <c r="G38" s="135"/>
      <c r="H38" s="135"/>
      <c r="I38" s="135"/>
      <c r="J38" s="135"/>
    </row>
    <row r="39" spans="1:10" ht="15" customHeight="1">
      <c r="A39" s="39" t="s">
        <v>87</v>
      </c>
      <c r="B39" s="40"/>
      <c r="C39" s="41">
        <f>SUM(C35)</f>
        <v>42000000</v>
      </c>
      <c r="D39" s="135"/>
      <c r="E39" s="135"/>
      <c r="F39" s="41">
        <f>SUM(F35)</f>
        <v>42000000</v>
      </c>
      <c r="G39" s="41">
        <f>SUM(G35)</f>
        <v>42000000</v>
      </c>
      <c r="H39" s="135"/>
      <c r="I39" s="135"/>
      <c r="J39" s="41">
        <f>SUM(J35)</f>
        <v>42000000</v>
      </c>
    </row>
    <row r="40" spans="1:10" ht="15.75">
      <c r="A40" s="42" t="s">
        <v>88</v>
      </c>
      <c r="B40" s="43" t="s">
        <v>89</v>
      </c>
      <c r="C40" s="44">
        <f>SUM(C33+C39)</f>
        <v>218671721</v>
      </c>
      <c r="D40" s="135"/>
      <c r="E40" s="135"/>
      <c r="F40" s="44">
        <f>SUM(F33+F39)</f>
        <v>499902058</v>
      </c>
      <c r="G40" s="44">
        <f>SUM(G33+G39)</f>
        <v>507714564</v>
      </c>
      <c r="H40" s="135"/>
      <c r="I40" s="135"/>
      <c r="J40" s="44">
        <f>SUM(J33+J39)</f>
        <v>507714564</v>
      </c>
    </row>
    <row r="41" spans="1:10" ht="15.75">
      <c r="A41" s="45" t="s">
        <v>90</v>
      </c>
      <c r="B41" s="43"/>
      <c r="C41" s="135"/>
      <c r="D41" s="135"/>
      <c r="E41" s="135"/>
      <c r="F41" s="135"/>
      <c r="G41" s="135"/>
      <c r="H41" s="135"/>
      <c r="I41" s="135"/>
      <c r="J41" s="135"/>
    </row>
    <row r="42" spans="1:10" ht="15.75">
      <c r="A42" s="45" t="s">
        <v>91</v>
      </c>
      <c r="B42" s="43"/>
      <c r="C42" s="135"/>
      <c r="D42" s="135"/>
      <c r="E42" s="135"/>
      <c r="F42" s="135"/>
      <c r="G42" s="135"/>
      <c r="H42" s="135"/>
      <c r="I42" s="135"/>
      <c r="J42" s="135"/>
    </row>
    <row r="43" spans="1:10" ht="17.25" customHeight="1">
      <c r="A43" s="27" t="s">
        <v>92</v>
      </c>
      <c r="B43" s="27" t="s">
        <v>93</v>
      </c>
      <c r="C43" s="135">
        <v>334498154</v>
      </c>
      <c r="D43" s="135"/>
      <c r="E43" s="135"/>
      <c r="F43" s="135">
        <v>334498154</v>
      </c>
      <c r="G43" s="135">
        <v>334498154</v>
      </c>
      <c r="H43" s="135"/>
      <c r="I43" s="135"/>
      <c r="J43" s="135">
        <v>334498154</v>
      </c>
    </row>
    <row r="44" spans="1:10" ht="16.5" customHeight="1">
      <c r="A44" s="28" t="s">
        <v>94</v>
      </c>
      <c r="B44" s="28" t="s">
        <v>95</v>
      </c>
      <c r="C44" s="44">
        <f>SUM(C43:C43)</f>
        <v>334498154</v>
      </c>
      <c r="D44" s="135"/>
      <c r="E44" s="135"/>
      <c r="F44" s="44">
        <f>SUM(F43:F43)</f>
        <v>334498154</v>
      </c>
      <c r="G44" s="44">
        <f>SUM(G43:G43)</f>
        <v>334498154</v>
      </c>
      <c r="H44" s="135"/>
      <c r="I44" s="135"/>
      <c r="J44" s="44">
        <f>SUM(J43:J43)</f>
        <v>334498154</v>
      </c>
    </row>
    <row r="45" spans="1:10" s="139" customFormat="1" ht="15.75">
      <c r="A45" s="47" t="s">
        <v>98</v>
      </c>
      <c r="B45" s="48" t="s">
        <v>99</v>
      </c>
      <c r="C45" s="137">
        <f>SUM(C44)</f>
        <v>334498154</v>
      </c>
      <c r="D45" s="137"/>
      <c r="E45" s="137"/>
      <c r="F45" s="137">
        <f>SUM(F44)</f>
        <v>334498154</v>
      </c>
      <c r="G45" s="137">
        <f>SUM(G44)</f>
        <v>334498154</v>
      </c>
      <c r="H45" s="137"/>
      <c r="I45" s="137"/>
      <c r="J45" s="137">
        <f>SUM(J44)</f>
        <v>334498154</v>
      </c>
    </row>
    <row r="46" spans="1:10" s="139" customFormat="1" ht="15.75">
      <c r="A46" s="45" t="s">
        <v>21</v>
      </c>
      <c r="B46" s="49"/>
      <c r="C46" s="137">
        <f>SUM(C33+C39+C45)</f>
        <v>553169875</v>
      </c>
      <c r="D46" s="138"/>
      <c r="E46" s="138"/>
      <c r="F46" s="137">
        <f>SUM(F40+F45)</f>
        <v>834400212</v>
      </c>
      <c r="G46" s="137">
        <f>SUM(G40+G45)</f>
        <v>842212718</v>
      </c>
      <c r="H46" s="138"/>
      <c r="I46" s="138"/>
      <c r="J46" s="137">
        <f>SUM(J40+J45)</f>
        <v>842212718</v>
      </c>
    </row>
    <row r="47" spans="1:10">
      <c r="F47" s="26"/>
    </row>
    <row r="53" spans="1:1">
      <c r="A53" s="139"/>
    </row>
  </sheetData>
  <mergeCells count="7">
    <mergeCell ref="A1:J1"/>
    <mergeCell ref="A3:J3"/>
    <mergeCell ref="A4:J4"/>
    <mergeCell ref="A8:A9"/>
    <mergeCell ref="B8:B9"/>
    <mergeCell ref="C8:F8"/>
    <mergeCell ref="G8:J8"/>
  </mergeCells>
  <printOptions horizontalCentered="1"/>
  <pageMargins left="0" right="0" top="0.15748031496062992" bottom="0.1574803149606299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tabSelected="1" workbookViewId="0">
      <selection activeCell="M11" sqref="M11"/>
    </sheetView>
  </sheetViews>
  <sheetFormatPr defaultRowHeight="15"/>
  <cols>
    <col min="1" max="1" width="57.42578125" style="1" customWidth="1"/>
    <col min="2" max="2" width="9.140625" style="1"/>
    <col min="3" max="4" width="16.5703125" style="1" customWidth="1"/>
    <col min="5" max="5" width="16.5703125" style="1" bestFit="1" customWidth="1"/>
    <col min="6" max="6" width="17.28515625" style="1" customWidth="1"/>
    <col min="7" max="7" width="15.42578125" style="1" bestFit="1" customWidth="1"/>
    <col min="8" max="8" width="16.5703125" style="1" bestFit="1" customWidth="1"/>
    <col min="9" max="251" width="9.140625" style="1"/>
    <col min="252" max="252" width="92.5703125" style="1" customWidth="1"/>
    <col min="253" max="253" width="9.140625" style="1"/>
    <col min="254" max="254" width="14.42578125" style="1" customWidth="1"/>
    <col min="255" max="255" width="14.140625" style="1" customWidth="1"/>
    <col min="256" max="256" width="14" style="1" customWidth="1"/>
    <col min="257" max="257" width="15.140625" style="1" customWidth="1"/>
    <col min="258" max="258" width="12.42578125" style="1" bestFit="1" customWidth="1"/>
    <col min="259" max="507" width="9.140625" style="1"/>
    <col min="508" max="508" width="92.5703125" style="1" customWidth="1"/>
    <col min="509" max="509" width="9.140625" style="1"/>
    <col min="510" max="510" width="14.42578125" style="1" customWidth="1"/>
    <col min="511" max="511" width="14.140625" style="1" customWidth="1"/>
    <col min="512" max="512" width="14" style="1" customWidth="1"/>
    <col min="513" max="513" width="15.140625" style="1" customWidth="1"/>
    <col min="514" max="514" width="12.42578125" style="1" bestFit="1" customWidth="1"/>
    <col min="515" max="763" width="9.140625" style="1"/>
    <col min="764" max="764" width="92.5703125" style="1" customWidth="1"/>
    <col min="765" max="765" width="9.140625" style="1"/>
    <col min="766" max="766" width="14.42578125" style="1" customWidth="1"/>
    <col min="767" max="767" width="14.140625" style="1" customWidth="1"/>
    <col min="768" max="768" width="14" style="1" customWidth="1"/>
    <col min="769" max="769" width="15.140625" style="1" customWidth="1"/>
    <col min="770" max="770" width="12.42578125" style="1" bestFit="1" customWidth="1"/>
    <col min="771" max="1019" width="9.140625" style="1"/>
    <col min="1020" max="1020" width="92.5703125" style="1" customWidth="1"/>
    <col min="1021" max="1021" width="9.140625" style="1"/>
    <col min="1022" max="1022" width="14.42578125" style="1" customWidth="1"/>
    <col min="1023" max="1023" width="14.140625" style="1" customWidth="1"/>
    <col min="1024" max="1024" width="14" style="1" customWidth="1"/>
    <col min="1025" max="1025" width="15.140625" style="1" customWidth="1"/>
    <col min="1026" max="1026" width="12.42578125" style="1" bestFit="1" customWidth="1"/>
    <col min="1027" max="1275" width="9.140625" style="1"/>
    <col min="1276" max="1276" width="92.5703125" style="1" customWidth="1"/>
    <col min="1277" max="1277" width="9.140625" style="1"/>
    <col min="1278" max="1278" width="14.42578125" style="1" customWidth="1"/>
    <col min="1279" max="1279" width="14.140625" style="1" customWidth="1"/>
    <col min="1280" max="1280" width="14" style="1" customWidth="1"/>
    <col min="1281" max="1281" width="15.140625" style="1" customWidth="1"/>
    <col min="1282" max="1282" width="12.42578125" style="1" bestFit="1" customWidth="1"/>
    <col min="1283" max="1531" width="9.140625" style="1"/>
    <col min="1532" max="1532" width="92.5703125" style="1" customWidth="1"/>
    <col min="1533" max="1533" width="9.140625" style="1"/>
    <col min="1534" max="1534" width="14.42578125" style="1" customWidth="1"/>
    <col min="1535" max="1535" width="14.140625" style="1" customWidth="1"/>
    <col min="1536" max="1536" width="14" style="1" customWidth="1"/>
    <col min="1537" max="1537" width="15.140625" style="1" customWidth="1"/>
    <col min="1538" max="1538" width="12.42578125" style="1" bestFit="1" customWidth="1"/>
    <col min="1539" max="1787" width="9.140625" style="1"/>
    <col min="1788" max="1788" width="92.5703125" style="1" customWidth="1"/>
    <col min="1789" max="1789" width="9.140625" style="1"/>
    <col min="1790" max="1790" width="14.42578125" style="1" customWidth="1"/>
    <col min="1791" max="1791" width="14.140625" style="1" customWidth="1"/>
    <col min="1792" max="1792" width="14" style="1" customWidth="1"/>
    <col min="1793" max="1793" width="15.140625" style="1" customWidth="1"/>
    <col min="1794" max="1794" width="12.42578125" style="1" bestFit="1" customWidth="1"/>
    <col min="1795" max="2043" width="9.140625" style="1"/>
    <col min="2044" max="2044" width="92.5703125" style="1" customWidth="1"/>
    <col min="2045" max="2045" width="9.140625" style="1"/>
    <col min="2046" max="2046" width="14.42578125" style="1" customWidth="1"/>
    <col min="2047" max="2047" width="14.140625" style="1" customWidth="1"/>
    <col min="2048" max="2048" width="14" style="1" customWidth="1"/>
    <col min="2049" max="2049" width="15.140625" style="1" customWidth="1"/>
    <col min="2050" max="2050" width="12.42578125" style="1" bestFit="1" customWidth="1"/>
    <col min="2051" max="2299" width="9.140625" style="1"/>
    <col min="2300" max="2300" width="92.5703125" style="1" customWidth="1"/>
    <col min="2301" max="2301" width="9.140625" style="1"/>
    <col min="2302" max="2302" width="14.42578125" style="1" customWidth="1"/>
    <col min="2303" max="2303" width="14.140625" style="1" customWidth="1"/>
    <col min="2304" max="2304" width="14" style="1" customWidth="1"/>
    <col min="2305" max="2305" width="15.140625" style="1" customWidth="1"/>
    <col min="2306" max="2306" width="12.42578125" style="1" bestFit="1" customWidth="1"/>
    <col min="2307" max="2555" width="9.140625" style="1"/>
    <col min="2556" max="2556" width="92.5703125" style="1" customWidth="1"/>
    <col min="2557" max="2557" width="9.140625" style="1"/>
    <col min="2558" max="2558" width="14.42578125" style="1" customWidth="1"/>
    <col min="2559" max="2559" width="14.140625" style="1" customWidth="1"/>
    <col min="2560" max="2560" width="14" style="1" customWidth="1"/>
    <col min="2561" max="2561" width="15.140625" style="1" customWidth="1"/>
    <col min="2562" max="2562" width="12.42578125" style="1" bestFit="1" customWidth="1"/>
    <col min="2563" max="2811" width="9.140625" style="1"/>
    <col min="2812" max="2812" width="92.5703125" style="1" customWidth="1"/>
    <col min="2813" max="2813" width="9.140625" style="1"/>
    <col min="2814" max="2814" width="14.42578125" style="1" customWidth="1"/>
    <col min="2815" max="2815" width="14.140625" style="1" customWidth="1"/>
    <col min="2816" max="2816" width="14" style="1" customWidth="1"/>
    <col min="2817" max="2817" width="15.140625" style="1" customWidth="1"/>
    <col min="2818" max="2818" width="12.42578125" style="1" bestFit="1" customWidth="1"/>
    <col min="2819" max="3067" width="9.140625" style="1"/>
    <col min="3068" max="3068" width="92.5703125" style="1" customWidth="1"/>
    <col min="3069" max="3069" width="9.140625" style="1"/>
    <col min="3070" max="3070" width="14.42578125" style="1" customWidth="1"/>
    <col min="3071" max="3071" width="14.140625" style="1" customWidth="1"/>
    <col min="3072" max="3072" width="14" style="1" customWidth="1"/>
    <col min="3073" max="3073" width="15.140625" style="1" customWidth="1"/>
    <col min="3074" max="3074" width="12.42578125" style="1" bestFit="1" customWidth="1"/>
    <col min="3075" max="3323" width="9.140625" style="1"/>
    <col min="3324" max="3324" width="92.5703125" style="1" customWidth="1"/>
    <col min="3325" max="3325" width="9.140625" style="1"/>
    <col min="3326" max="3326" width="14.42578125" style="1" customWidth="1"/>
    <col min="3327" max="3327" width="14.140625" style="1" customWidth="1"/>
    <col min="3328" max="3328" width="14" style="1" customWidth="1"/>
    <col min="3329" max="3329" width="15.140625" style="1" customWidth="1"/>
    <col min="3330" max="3330" width="12.42578125" style="1" bestFit="1" customWidth="1"/>
    <col min="3331" max="3579" width="9.140625" style="1"/>
    <col min="3580" max="3580" width="92.5703125" style="1" customWidth="1"/>
    <col min="3581" max="3581" width="9.140625" style="1"/>
    <col min="3582" max="3582" width="14.42578125" style="1" customWidth="1"/>
    <col min="3583" max="3583" width="14.140625" style="1" customWidth="1"/>
    <col min="3584" max="3584" width="14" style="1" customWidth="1"/>
    <col min="3585" max="3585" width="15.140625" style="1" customWidth="1"/>
    <col min="3586" max="3586" width="12.42578125" style="1" bestFit="1" customWidth="1"/>
    <col min="3587" max="3835" width="9.140625" style="1"/>
    <col min="3836" max="3836" width="92.5703125" style="1" customWidth="1"/>
    <col min="3837" max="3837" width="9.140625" style="1"/>
    <col min="3838" max="3838" width="14.42578125" style="1" customWidth="1"/>
    <col min="3839" max="3839" width="14.140625" style="1" customWidth="1"/>
    <col min="3840" max="3840" width="14" style="1" customWidth="1"/>
    <col min="3841" max="3841" width="15.140625" style="1" customWidth="1"/>
    <col min="3842" max="3842" width="12.42578125" style="1" bestFit="1" customWidth="1"/>
    <col min="3843" max="4091" width="9.140625" style="1"/>
    <col min="4092" max="4092" width="92.5703125" style="1" customWidth="1"/>
    <col min="4093" max="4093" width="9.140625" style="1"/>
    <col min="4094" max="4094" width="14.42578125" style="1" customWidth="1"/>
    <col min="4095" max="4095" width="14.140625" style="1" customWidth="1"/>
    <col min="4096" max="4096" width="14" style="1" customWidth="1"/>
    <col min="4097" max="4097" width="15.140625" style="1" customWidth="1"/>
    <col min="4098" max="4098" width="12.42578125" style="1" bestFit="1" customWidth="1"/>
    <col min="4099" max="4347" width="9.140625" style="1"/>
    <col min="4348" max="4348" width="92.5703125" style="1" customWidth="1"/>
    <col min="4349" max="4349" width="9.140625" style="1"/>
    <col min="4350" max="4350" width="14.42578125" style="1" customWidth="1"/>
    <col min="4351" max="4351" width="14.140625" style="1" customWidth="1"/>
    <col min="4352" max="4352" width="14" style="1" customWidth="1"/>
    <col min="4353" max="4353" width="15.140625" style="1" customWidth="1"/>
    <col min="4354" max="4354" width="12.42578125" style="1" bestFit="1" customWidth="1"/>
    <col min="4355" max="4603" width="9.140625" style="1"/>
    <col min="4604" max="4604" width="92.5703125" style="1" customWidth="1"/>
    <col min="4605" max="4605" width="9.140625" style="1"/>
    <col min="4606" max="4606" width="14.42578125" style="1" customWidth="1"/>
    <col min="4607" max="4607" width="14.140625" style="1" customWidth="1"/>
    <col min="4608" max="4608" width="14" style="1" customWidth="1"/>
    <col min="4609" max="4609" width="15.140625" style="1" customWidth="1"/>
    <col min="4610" max="4610" width="12.42578125" style="1" bestFit="1" customWidth="1"/>
    <col min="4611" max="4859" width="9.140625" style="1"/>
    <col min="4860" max="4860" width="92.5703125" style="1" customWidth="1"/>
    <col min="4861" max="4861" width="9.140625" style="1"/>
    <col min="4862" max="4862" width="14.42578125" style="1" customWidth="1"/>
    <col min="4863" max="4863" width="14.140625" style="1" customWidth="1"/>
    <col min="4864" max="4864" width="14" style="1" customWidth="1"/>
    <col min="4865" max="4865" width="15.140625" style="1" customWidth="1"/>
    <col min="4866" max="4866" width="12.42578125" style="1" bestFit="1" customWidth="1"/>
    <col min="4867" max="5115" width="9.140625" style="1"/>
    <col min="5116" max="5116" width="92.5703125" style="1" customWidth="1"/>
    <col min="5117" max="5117" width="9.140625" style="1"/>
    <col min="5118" max="5118" width="14.42578125" style="1" customWidth="1"/>
    <col min="5119" max="5119" width="14.140625" style="1" customWidth="1"/>
    <col min="5120" max="5120" width="14" style="1" customWidth="1"/>
    <col min="5121" max="5121" width="15.140625" style="1" customWidth="1"/>
    <col min="5122" max="5122" width="12.42578125" style="1" bestFit="1" customWidth="1"/>
    <col min="5123" max="5371" width="9.140625" style="1"/>
    <col min="5372" max="5372" width="92.5703125" style="1" customWidth="1"/>
    <col min="5373" max="5373" width="9.140625" style="1"/>
    <col min="5374" max="5374" width="14.42578125" style="1" customWidth="1"/>
    <col min="5375" max="5375" width="14.140625" style="1" customWidth="1"/>
    <col min="5376" max="5376" width="14" style="1" customWidth="1"/>
    <col min="5377" max="5377" width="15.140625" style="1" customWidth="1"/>
    <col min="5378" max="5378" width="12.42578125" style="1" bestFit="1" customWidth="1"/>
    <col min="5379" max="5627" width="9.140625" style="1"/>
    <col min="5628" max="5628" width="92.5703125" style="1" customWidth="1"/>
    <col min="5629" max="5629" width="9.140625" style="1"/>
    <col min="5630" max="5630" width="14.42578125" style="1" customWidth="1"/>
    <col min="5631" max="5631" width="14.140625" style="1" customWidth="1"/>
    <col min="5632" max="5632" width="14" style="1" customWidth="1"/>
    <col min="5633" max="5633" width="15.140625" style="1" customWidth="1"/>
    <col min="5634" max="5634" width="12.42578125" style="1" bestFit="1" customWidth="1"/>
    <col min="5635" max="5883" width="9.140625" style="1"/>
    <col min="5884" max="5884" width="92.5703125" style="1" customWidth="1"/>
    <col min="5885" max="5885" width="9.140625" style="1"/>
    <col min="5886" max="5886" width="14.42578125" style="1" customWidth="1"/>
    <col min="5887" max="5887" width="14.140625" style="1" customWidth="1"/>
    <col min="5888" max="5888" width="14" style="1" customWidth="1"/>
    <col min="5889" max="5889" width="15.140625" style="1" customWidth="1"/>
    <col min="5890" max="5890" width="12.42578125" style="1" bestFit="1" customWidth="1"/>
    <col min="5891" max="6139" width="9.140625" style="1"/>
    <col min="6140" max="6140" width="92.5703125" style="1" customWidth="1"/>
    <col min="6141" max="6141" width="9.140625" style="1"/>
    <col min="6142" max="6142" width="14.42578125" style="1" customWidth="1"/>
    <col min="6143" max="6143" width="14.140625" style="1" customWidth="1"/>
    <col min="6144" max="6144" width="14" style="1" customWidth="1"/>
    <col min="6145" max="6145" width="15.140625" style="1" customWidth="1"/>
    <col min="6146" max="6146" width="12.42578125" style="1" bestFit="1" customWidth="1"/>
    <col min="6147" max="6395" width="9.140625" style="1"/>
    <col min="6396" max="6396" width="92.5703125" style="1" customWidth="1"/>
    <col min="6397" max="6397" width="9.140625" style="1"/>
    <col min="6398" max="6398" width="14.42578125" style="1" customWidth="1"/>
    <col min="6399" max="6399" width="14.140625" style="1" customWidth="1"/>
    <col min="6400" max="6400" width="14" style="1" customWidth="1"/>
    <col min="6401" max="6401" width="15.140625" style="1" customWidth="1"/>
    <col min="6402" max="6402" width="12.42578125" style="1" bestFit="1" customWidth="1"/>
    <col min="6403" max="6651" width="9.140625" style="1"/>
    <col min="6652" max="6652" width="92.5703125" style="1" customWidth="1"/>
    <col min="6653" max="6653" width="9.140625" style="1"/>
    <col min="6654" max="6654" width="14.42578125" style="1" customWidth="1"/>
    <col min="6655" max="6655" width="14.140625" style="1" customWidth="1"/>
    <col min="6656" max="6656" width="14" style="1" customWidth="1"/>
    <col min="6657" max="6657" width="15.140625" style="1" customWidth="1"/>
    <col min="6658" max="6658" width="12.42578125" style="1" bestFit="1" customWidth="1"/>
    <col min="6659" max="6907" width="9.140625" style="1"/>
    <col min="6908" max="6908" width="92.5703125" style="1" customWidth="1"/>
    <col min="6909" max="6909" width="9.140625" style="1"/>
    <col min="6910" max="6910" width="14.42578125" style="1" customWidth="1"/>
    <col min="6911" max="6911" width="14.140625" style="1" customWidth="1"/>
    <col min="6912" max="6912" width="14" style="1" customWidth="1"/>
    <col min="6913" max="6913" width="15.140625" style="1" customWidth="1"/>
    <col min="6914" max="6914" width="12.42578125" style="1" bestFit="1" customWidth="1"/>
    <col min="6915" max="7163" width="9.140625" style="1"/>
    <col min="7164" max="7164" width="92.5703125" style="1" customWidth="1"/>
    <col min="7165" max="7165" width="9.140625" style="1"/>
    <col min="7166" max="7166" width="14.42578125" style="1" customWidth="1"/>
    <col min="7167" max="7167" width="14.140625" style="1" customWidth="1"/>
    <col min="7168" max="7168" width="14" style="1" customWidth="1"/>
    <col min="7169" max="7169" width="15.140625" style="1" customWidth="1"/>
    <col min="7170" max="7170" width="12.42578125" style="1" bestFit="1" customWidth="1"/>
    <col min="7171" max="7419" width="9.140625" style="1"/>
    <col min="7420" max="7420" width="92.5703125" style="1" customWidth="1"/>
    <col min="7421" max="7421" width="9.140625" style="1"/>
    <col min="7422" max="7422" width="14.42578125" style="1" customWidth="1"/>
    <col min="7423" max="7423" width="14.140625" style="1" customWidth="1"/>
    <col min="7424" max="7424" width="14" style="1" customWidth="1"/>
    <col min="7425" max="7425" width="15.140625" style="1" customWidth="1"/>
    <col min="7426" max="7426" width="12.42578125" style="1" bestFit="1" customWidth="1"/>
    <col min="7427" max="7675" width="9.140625" style="1"/>
    <col min="7676" max="7676" width="92.5703125" style="1" customWidth="1"/>
    <col min="7677" max="7677" width="9.140625" style="1"/>
    <col min="7678" max="7678" width="14.42578125" style="1" customWidth="1"/>
    <col min="7679" max="7679" width="14.140625" style="1" customWidth="1"/>
    <col min="7680" max="7680" width="14" style="1" customWidth="1"/>
    <col min="7681" max="7681" width="15.140625" style="1" customWidth="1"/>
    <col min="7682" max="7682" width="12.42578125" style="1" bestFit="1" customWidth="1"/>
    <col min="7683" max="7931" width="9.140625" style="1"/>
    <col min="7932" max="7932" width="92.5703125" style="1" customWidth="1"/>
    <col min="7933" max="7933" width="9.140625" style="1"/>
    <col min="7934" max="7934" width="14.42578125" style="1" customWidth="1"/>
    <col min="7935" max="7935" width="14.140625" style="1" customWidth="1"/>
    <col min="7936" max="7936" width="14" style="1" customWidth="1"/>
    <col min="7937" max="7937" width="15.140625" style="1" customWidth="1"/>
    <col min="7938" max="7938" width="12.42578125" style="1" bestFit="1" customWidth="1"/>
    <col min="7939" max="8187" width="9.140625" style="1"/>
    <col min="8188" max="8188" width="92.5703125" style="1" customWidth="1"/>
    <col min="8189" max="8189" width="9.140625" style="1"/>
    <col min="8190" max="8190" width="14.42578125" style="1" customWidth="1"/>
    <col min="8191" max="8191" width="14.140625" style="1" customWidth="1"/>
    <col min="8192" max="8192" width="14" style="1" customWidth="1"/>
    <col min="8193" max="8193" width="15.140625" style="1" customWidth="1"/>
    <col min="8194" max="8194" width="12.42578125" style="1" bestFit="1" customWidth="1"/>
    <col min="8195" max="8443" width="9.140625" style="1"/>
    <col min="8444" max="8444" width="92.5703125" style="1" customWidth="1"/>
    <col min="8445" max="8445" width="9.140625" style="1"/>
    <col min="8446" max="8446" width="14.42578125" style="1" customWidth="1"/>
    <col min="8447" max="8447" width="14.140625" style="1" customWidth="1"/>
    <col min="8448" max="8448" width="14" style="1" customWidth="1"/>
    <col min="8449" max="8449" width="15.140625" style="1" customWidth="1"/>
    <col min="8450" max="8450" width="12.42578125" style="1" bestFit="1" customWidth="1"/>
    <col min="8451" max="8699" width="9.140625" style="1"/>
    <col min="8700" max="8700" width="92.5703125" style="1" customWidth="1"/>
    <col min="8701" max="8701" width="9.140625" style="1"/>
    <col min="8702" max="8702" width="14.42578125" style="1" customWidth="1"/>
    <col min="8703" max="8703" width="14.140625" style="1" customWidth="1"/>
    <col min="8704" max="8704" width="14" style="1" customWidth="1"/>
    <col min="8705" max="8705" width="15.140625" style="1" customWidth="1"/>
    <col min="8706" max="8706" width="12.42578125" style="1" bestFit="1" customWidth="1"/>
    <col min="8707" max="8955" width="9.140625" style="1"/>
    <col min="8956" max="8956" width="92.5703125" style="1" customWidth="1"/>
    <col min="8957" max="8957" width="9.140625" style="1"/>
    <col min="8958" max="8958" width="14.42578125" style="1" customWidth="1"/>
    <col min="8959" max="8959" width="14.140625" style="1" customWidth="1"/>
    <col min="8960" max="8960" width="14" style="1" customWidth="1"/>
    <col min="8961" max="8961" width="15.140625" style="1" customWidth="1"/>
    <col min="8962" max="8962" width="12.42578125" style="1" bestFit="1" customWidth="1"/>
    <col min="8963" max="9211" width="9.140625" style="1"/>
    <col min="9212" max="9212" width="92.5703125" style="1" customWidth="1"/>
    <col min="9213" max="9213" width="9.140625" style="1"/>
    <col min="9214" max="9214" width="14.42578125" style="1" customWidth="1"/>
    <col min="9215" max="9215" width="14.140625" style="1" customWidth="1"/>
    <col min="9216" max="9216" width="14" style="1" customWidth="1"/>
    <col min="9217" max="9217" width="15.140625" style="1" customWidth="1"/>
    <col min="9218" max="9218" width="12.42578125" style="1" bestFit="1" customWidth="1"/>
    <col min="9219" max="9467" width="9.140625" style="1"/>
    <col min="9468" max="9468" width="92.5703125" style="1" customWidth="1"/>
    <col min="9469" max="9469" width="9.140625" style="1"/>
    <col min="9470" max="9470" width="14.42578125" style="1" customWidth="1"/>
    <col min="9471" max="9471" width="14.140625" style="1" customWidth="1"/>
    <col min="9472" max="9472" width="14" style="1" customWidth="1"/>
    <col min="9473" max="9473" width="15.140625" style="1" customWidth="1"/>
    <col min="9474" max="9474" width="12.42578125" style="1" bestFit="1" customWidth="1"/>
    <col min="9475" max="9723" width="9.140625" style="1"/>
    <col min="9724" max="9724" width="92.5703125" style="1" customWidth="1"/>
    <col min="9725" max="9725" width="9.140625" style="1"/>
    <col min="9726" max="9726" width="14.42578125" style="1" customWidth="1"/>
    <col min="9727" max="9727" width="14.140625" style="1" customWidth="1"/>
    <col min="9728" max="9728" width="14" style="1" customWidth="1"/>
    <col min="9729" max="9729" width="15.140625" style="1" customWidth="1"/>
    <col min="9730" max="9730" width="12.42578125" style="1" bestFit="1" customWidth="1"/>
    <col min="9731" max="9979" width="9.140625" style="1"/>
    <col min="9980" max="9980" width="92.5703125" style="1" customWidth="1"/>
    <col min="9981" max="9981" width="9.140625" style="1"/>
    <col min="9982" max="9982" width="14.42578125" style="1" customWidth="1"/>
    <col min="9983" max="9983" width="14.140625" style="1" customWidth="1"/>
    <col min="9984" max="9984" width="14" style="1" customWidth="1"/>
    <col min="9985" max="9985" width="15.140625" style="1" customWidth="1"/>
    <col min="9986" max="9986" width="12.42578125" style="1" bestFit="1" customWidth="1"/>
    <col min="9987" max="10235" width="9.140625" style="1"/>
    <col min="10236" max="10236" width="92.5703125" style="1" customWidth="1"/>
    <col min="10237" max="10237" width="9.140625" style="1"/>
    <col min="10238" max="10238" width="14.42578125" style="1" customWidth="1"/>
    <col min="10239" max="10239" width="14.140625" style="1" customWidth="1"/>
    <col min="10240" max="10240" width="14" style="1" customWidth="1"/>
    <col min="10241" max="10241" width="15.140625" style="1" customWidth="1"/>
    <col min="10242" max="10242" width="12.42578125" style="1" bestFit="1" customWidth="1"/>
    <col min="10243" max="10491" width="9.140625" style="1"/>
    <col min="10492" max="10492" width="92.5703125" style="1" customWidth="1"/>
    <col min="10493" max="10493" width="9.140625" style="1"/>
    <col min="10494" max="10494" width="14.42578125" style="1" customWidth="1"/>
    <col min="10495" max="10495" width="14.140625" style="1" customWidth="1"/>
    <col min="10496" max="10496" width="14" style="1" customWidth="1"/>
    <col min="10497" max="10497" width="15.140625" style="1" customWidth="1"/>
    <col min="10498" max="10498" width="12.42578125" style="1" bestFit="1" customWidth="1"/>
    <col min="10499" max="10747" width="9.140625" style="1"/>
    <col min="10748" max="10748" width="92.5703125" style="1" customWidth="1"/>
    <col min="10749" max="10749" width="9.140625" style="1"/>
    <col min="10750" max="10750" width="14.42578125" style="1" customWidth="1"/>
    <col min="10751" max="10751" width="14.140625" style="1" customWidth="1"/>
    <col min="10752" max="10752" width="14" style="1" customWidth="1"/>
    <col min="10753" max="10753" width="15.140625" style="1" customWidth="1"/>
    <col min="10754" max="10754" width="12.42578125" style="1" bestFit="1" customWidth="1"/>
    <col min="10755" max="11003" width="9.140625" style="1"/>
    <col min="11004" max="11004" width="92.5703125" style="1" customWidth="1"/>
    <col min="11005" max="11005" width="9.140625" style="1"/>
    <col min="11006" max="11006" width="14.42578125" style="1" customWidth="1"/>
    <col min="11007" max="11007" width="14.140625" style="1" customWidth="1"/>
    <col min="11008" max="11008" width="14" style="1" customWidth="1"/>
    <col min="11009" max="11009" width="15.140625" style="1" customWidth="1"/>
    <col min="11010" max="11010" width="12.42578125" style="1" bestFit="1" customWidth="1"/>
    <col min="11011" max="11259" width="9.140625" style="1"/>
    <col min="11260" max="11260" width="92.5703125" style="1" customWidth="1"/>
    <col min="11261" max="11261" width="9.140625" style="1"/>
    <col min="11262" max="11262" width="14.42578125" style="1" customWidth="1"/>
    <col min="11263" max="11263" width="14.140625" style="1" customWidth="1"/>
    <col min="11264" max="11264" width="14" style="1" customWidth="1"/>
    <col min="11265" max="11265" width="15.140625" style="1" customWidth="1"/>
    <col min="11266" max="11266" width="12.42578125" style="1" bestFit="1" customWidth="1"/>
    <col min="11267" max="11515" width="9.140625" style="1"/>
    <col min="11516" max="11516" width="92.5703125" style="1" customWidth="1"/>
    <col min="11517" max="11517" width="9.140625" style="1"/>
    <col min="11518" max="11518" width="14.42578125" style="1" customWidth="1"/>
    <col min="11519" max="11519" width="14.140625" style="1" customWidth="1"/>
    <col min="11520" max="11520" width="14" style="1" customWidth="1"/>
    <col min="11521" max="11521" width="15.140625" style="1" customWidth="1"/>
    <col min="11522" max="11522" width="12.42578125" style="1" bestFit="1" customWidth="1"/>
    <col min="11523" max="11771" width="9.140625" style="1"/>
    <col min="11772" max="11772" width="92.5703125" style="1" customWidth="1"/>
    <col min="11773" max="11773" width="9.140625" style="1"/>
    <col min="11774" max="11774" width="14.42578125" style="1" customWidth="1"/>
    <col min="11775" max="11775" width="14.140625" style="1" customWidth="1"/>
    <col min="11776" max="11776" width="14" style="1" customWidth="1"/>
    <col min="11777" max="11777" width="15.140625" style="1" customWidth="1"/>
    <col min="11778" max="11778" width="12.42578125" style="1" bestFit="1" customWidth="1"/>
    <col min="11779" max="12027" width="9.140625" style="1"/>
    <col min="12028" max="12028" width="92.5703125" style="1" customWidth="1"/>
    <col min="12029" max="12029" width="9.140625" style="1"/>
    <col min="12030" max="12030" width="14.42578125" style="1" customWidth="1"/>
    <col min="12031" max="12031" width="14.140625" style="1" customWidth="1"/>
    <col min="12032" max="12032" width="14" style="1" customWidth="1"/>
    <col min="12033" max="12033" width="15.140625" style="1" customWidth="1"/>
    <col min="12034" max="12034" width="12.42578125" style="1" bestFit="1" customWidth="1"/>
    <col min="12035" max="12283" width="9.140625" style="1"/>
    <col min="12284" max="12284" width="92.5703125" style="1" customWidth="1"/>
    <col min="12285" max="12285" width="9.140625" style="1"/>
    <col min="12286" max="12286" width="14.42578125" style="1" customWidth="1"/>
    <col min="12287" max="12287" width="14.140625" style="1" customWidth="1"/>
    <col min="12288" max="12288" width="14" style="1" customWidth="1"/>
    <col min="12289" max="12289" width="15.140625" style="1" customWidth="1"/>
    <col min="12290" max="12290" width="12.42578125" style="1" bestFit="1" customWidth="1"/>
    <col min="12291" max="12539" width="9.140625" style="1"/>
    <col min="12540" max="12540" width="92.5703125" style="1" customWidth="1"/>
    <col min="12541" max="12541" width="9.140625" style="1"/>
    <col min="12542" max="12542" width="14.42578125" style="1" customWidth="1"/>
    <col min="12543" max="12543" width="14.140625" style="1" customWidth="1"/>
    <col min="12544" max="12544" width="14" style="1" customWidth="1"/>
    <col min="12545" max="12545" width="15.140625" style="1" customWidth="1"/>
    <col min="12546" max="12546" width="12.42578125" style="1" bestFit="1" customWidth="1"/>
    <col min="12547" max="12795" width="9.140625" style="1"/>
    <col min="12796" max="12796" width="92.5703125" style="1" customWidth="1"/>
    <col min="12797" max="12797" width="9.140625" style="1"/>
    <col min="12798" max="12798" width="14.42578125" style="1" customWidth="1"/>
    <col min="12799" max="12799" width="14.140625" style="1" customWidth="1"/>
    <col min="12800" max="12800" width="14" style="1" customWidth="1"/>
    <col min="12801" max="12801" width="15.140625" style="1" customWidth="1"/>
    <col min="12802" max="12802" width="12.42578125" style="1" bestFit="1" customWidth="1"/>
    <col min="12803" max="13051" width="9.140625" style="1"/>
    <col min="13052" max="13052" width="92.5703125" style="1" customWidth="1"/>
    <col min="13053" max="13053" width="9.140625" style="1"/>
    <col min="13054" max="13054" width="14.42578125" style="1" customWidth="1"/>
    <col min="13055" max="13055" width="14.140625" style="1" customWidth="1"/>
    <col min="13056" max="13056" width="14" style="1" customWidth="1"/>
    <col min="13057" max="13057" width="15.140625" style="1" customWidth="1"/>
    <col min="13058" max="13058" width="12.42578125" style="1" bestFit="1" customWidth="1"/>
    <col min="13059" max="13307" width="9.140625" style="1"/>
    <col min="13308" max="13308" width="92.5703125" style="1" customWidth="1"/>
    <col min="13309" max="13309" width="9.140625" style="1"/>
    <col min="13310" max="13310" width="14.42578125" style="1" customWidth="1"/>
    <col min="13311" max="13311" width="14.140625" style="1" customWidth="1"/>
    <col min="13312" max="13312" width="14" style="1" customWidth="1"/>
    <col min="13313" max="13313" width="15.140625" style="1" customWidth="1"/>
    <col min="13314" max="13314" width="12.42578125" style="1" bestFit="1" customWidth="1"/>
    <col min="13315" max="13563" width="9.140625" style="1"/>
    <col min="13564" max="13564" width="92.5703125" style="1" customWidth="1"/>
    <col min="13565" max="13565" width="9.140625" style="1"/>
    <col min="13566" max="13566" width="14.42578125" style="1" customWidth="1"/>
    <col min="13567" max="13567" width="14.140625" style="1" customWidth="1"/>
    <col min="13568" max="13568" width="14" style="1" customWidth="1"/>
    <col min="13569" max="13569" width="15.140625" style="1" customWidth="1"/>
    <col min="13570" max="13570" width="12.42578125" style="1" bestFit="1" customWidth="1"/>
    <col min="13571" max="13819" width="9.140625" style="1"/>
    <col min="13820" max="13820" width="92.5703125" style="1" customWidth="1"/>
    <col min="13821" max="13821" width="9.140625" style="1"/>
    <col min="13822" max="13822" width="14.42578125" style="1" customWidth="1"/>
    <col min="13823" max="13823" width="14.140625" style="1" customWidth="1"/>
    <col min="13824" max="13824" width="14" style="1" customWidth="1"/>
    <col min="13825" max="13825" width="15.140625" style="1" customWidth="1"/>
    <col min="13826" max="13826" width="12.42578125" style="1" bestFit="1" customWidth="1"/>
    <col min="13827" max="14075" width="9.140625" style="1"/>
    <col min="14076" max="14076" width="92.5703125" style="1" customWidth="1"/>
    <col min="14077" max="14077" width="9.140625" style="1"/>
    <col min="14078" max="14078" width="14.42578125" style="1" customWidth="1"/>
    <col min="14079" max="14079" width="14.140625" style="1" customWidth="1"/>
    <col min="14080" max="14080" width="14" style="1" customWidth="1"/>
    <col min="14081" max="14081" width="15.140625" style="1" customWidth="1"/>
    <col min="14082" max="14082" width="12.42578125" style="1" bestFit="1" customWidth="1"/>
    <col min="14083" max="14331" width="9.140625" style="1"/>
    <col min="14332" max="14332" width="92.5703125" style="1" customWidth="1"/>
    <col min="14333" max="14333" width="9.140625" style="1"/>
    <col min="14334" max="14334" width="14.42578125" style="1" customWidth="1"/>
    <col min="14335" max="14335" width="14.140625" style="1" customWidth="1"/>
    <col min="14336" max="14336" width="14" style="1" customWidth="1"/>
    <col min="14337" max="14337" width="15.140625" style="1" customWidth="1"/>
    <col min="14338" max="14338" width="12.42578125" style="1" bestFit="1" customWidth="1"/>
    <col min="14339" max="14587" width="9.140625" style="1"/>
    <col min="14588" max="14588" width="92.5703125" style="1" customWidth="1"/>
    <col min="14589" max="14589" width="9.140625" style="1"/>
    <col min="14590" max="14590" width="14.42578125" style="1" customWidth="1"/>
    <col min="14591" max="14591" width="14.140625" style="1" customWidth="1"/>
    <col min="14592" max="14592" width="14" style="1" customWidth="1"/>
    <col min="14593" max="14593" width="15.140625" style="1" customWidth="1"/>
    <col min="14594" max="14594" width="12.42578125" style="1" bestFit="1" customWidth="1"/>
    <col min="14595" max="14843" width="9.140625" style="1"/>
    <col min="14844" max="14844" width="92.5703125" style="1" customWidth="1"/>
    <col min="14845" max="14845" width="9.140625" style="1"/>
    <col min="14846" max="14846" width="14.42578125" style="1" customWidth="1"/>
    <col min="14847" max="14847" width="14.140625" style="1" customWidth="1"/>
    <col min="14848" max="14848" width="14" style="1" customWidth="1"/>
    <col min="14849" max="14849" width="15.140625" style="1" customWidth="1"/>
    <col min="14850" max="14850" width="12.42578125" style="1" bestFit="1" customWidth="1"/>
    <col min="14851" max="15099" width="9.140625" style="1"/>
    <col min="15100" max="15100" width="92.5703125" style="1" customWidth="1"/>
    <col min="15101" max="15101" width="9.140625" style="1"/>
    <col min="15102" max="15102" width="14.42578125" style="1" customWidth="1"/>
    <col min="15103" max="15103" width="14.140625" style="1" customWidth="1"/>
    <col min="15104" max="15104" width="14" style="1" customWidth="1"/>
    <col min="15105" max="15105" width="15.140625" style="1" customWidth="1"/>
    <col min="15106" max="15106" width="12.42578125" style="1" bestFit="1" customWidth="1"/>
    <col min="15107" max="15355" width="9.140625" style="1"/>
    <col min="15356" max="15356" width="92.5703125" style="1" customWidth="1"/>
    <col min="15357" max="15357" width="9.140625" style="1"/>
    <col min="15358" max="15358" width="14.42578125" style="1" customWidth="1"/>
    <col min="15359" max="15359" width="14.140625" style="1" customWidth="1"/>
    <col min="15360" max="15360" width="14" style="1" customWidth="1"/>
    <col min="15361" max="15361" width="15.140625" style="1" customWidth="1"/>
    <col min="15362" max="15362" width="12.42578125" style="1" bestFit="1" customWidth="1"/>
    <col min="15363" max="15611" width="9.140625" style="1"/>
    <col min="15612" max="15612" width="92.5703125" style="1" customWidth="1"/>
    <col min="15613" max="15613" width="9.140625" style="1"/>
    <col min="15614" max="15614" width="14.42578125" style="1" customWidth="1"/>
    <col min="15615" max="15615" width="14.140625" style="1" customWidth="1"/>
    <col min="15616" max="15616" width="14" style="1" customWidth="1"/>
    <col min="15617" max="15617" width="15.140625" style="1" customWidth="1"/>
    <col min="15618" max="15618" width="12.42578125" style="1" bestFit="1" customWidth="1"/>
    <col min="15619" max="15867" width="9.140625" style="1"/>
    <col min="15868" max="15868" width="92.5703125" style="1" customWidth="1"/>
    <col min="15869" max="15869" width="9.140625" style="1"/>
    <col min="15870" max="15870" width="14.42578125" style="1" customWidth="1"/>
    <col min="15871" max="15871" width="14.140625" style="1" customWidth="1"/>
    <col min="15872" max="15872" width="14" style="1" customWidth="1"/>
    <col min="15873" max="15873" width="15.140625" style="1" customWidth="1"/>
    <col min="15874" max="15874" width="12.42578125" style="1" bestFit="1" customWidth="1"/>
    <col min="15875" max="16123" width="9.140625" style="1"/>
    <col min="16124" max="16124" width="92.5703125" style="1" customWidth="1"/>
    <col min="16125" max="16125" width="9.140625" style="1"/>
    <col min="16126" max="16126" width="14.42578125" style="1" customWidth="1"/>
    <col min="16127" max="16127" width="14.140625" style="1" customWidth="1"/>
    <col min="16128" max="16128" width="14" style="1" customWidth="1"/>
    <col min="16129" max="16129" width="15.140625" style="1" customWidth="1"/>
    <col min="16130" max="16130" width="12.42578125" style="1" bestFit="1" customWidth="1"/>
    <col min="16131" max="16384" width="9.140625" style="1"/>
  </cols>
  <sheetData>
    <row r="1" spans="1:10">
      <c r="A1" s="391" t="s">
        <v>261</v>
      </c>
      <c r="B1" s="391"/>
      <c r="C1" s="391"/>
      <c r="D1" s="391"/>
      <c r="E1" s="391"/>
      <c r="F1" s="392"/>
      <c r="G1" s="392"/>
      <c r="H1" s="392"/>
    </row>
    <row r="2" spans="1:10" ht="24" customHeight="1">
      <c r="A2" s="140"/>
      <c r="B2" s="140"/>
      <c r="C2" s="140"/>
      <c r="D2" s="140"/>
      <c r="E2" s="140"/>
      <c r="F2" s="141"/>
      <c r="G2" s="141"/>
      <c r="H2" s="141"/>
    </row>
    <row r="3" spans="1:10" ht="24" customHeight="1">
      <c r="A3" s="140"/>
      <c r="B3" s="140"/>
      <c r="C3" s="140"/>
      <c r="D3" s="140"/>
      <c r="E3" s="140"/>
      <c r="F3" s="141"/>
      <c r="G3" s="141"/>
      <c r="H3" s="141"/>
    </row>
    <row r="4" spans="1:10" ht="18.75">
      <c r="A4" s="393" t="s">
        <v>100</v>
      </c>
      <c r="B4" s="364"/>
      <c r="C4" s="364"/>
      <c r="D4" s="364"/>
      <c r="E4" s="364"/>
      <c r="F4" s="364"/>
      <c r="G4" s="364"/>
      <c r="H4" s="364"/>
      <c r="I4" s="17"/>
      <c r="J4" s="17"/>
    </row>
    <row r="5" spans="1:10" ht="19.5">
      <c r="A5" s="394" t="s">
        <v>262</v>
      </c>
      <c r="B5" s="364"/>
      <c r="C5" s="364"/>
      <c r="D5" s="364"/>
      <c r="E5" s="364"/>
      <c r="F5" s="364"/>
      <c r="G5" s="364"/>
      <c r="H5" s="364"/>
      <c r="I5" s="17"/>
      <c r="J5" s="17"/>
    </row>
    <row r="6" spans="1:10" ht="19.5">
      <c r="A6" s="127"/>
      <c r="B6" s="126"/>
      <c r="C6" s="126"/>
      <c r="D6" s="126"/>
      <c r="E6" s="126"/>
      <c r="F6" s="126"/>
      <c r="G6" s="126"/>
      <c r="H6" s="126"/>
    </row>
    <row r="7" spans="1:10" ht="19.5">
      <c r="A7" s="127"/>
      <c r="B7" s="126"/>
      <c r="C7" s="126"/>
      <c r="D7" s="126"/>
      <c r="E7" s="126"/>
      <c r="F7" s="126"/>
      <c r="G7" s="126"/>
      <c r="H7" s="126"/>
    </row>
    <row r="8" spans="1:10" ht="15.75" thickBot="1">
      <c r="A8" s="53" t="s">
        <v>256</v>
      </c>
    </row>
    <row r="9" spans="1:10">
      <c r="A9" s="395" t="s">
        <v>26</v>
      </c>
      <c r="B9" s="397" t="s">
        <v>27</v>
      </c>
      <c r="C9" s="399" t="s">
        <v>241</v>
      </c>
      <c r="D9" s="400"/>
      <c r="E9" s="401"/>
      <c r="F9" s="399" t="s">
        <v>105</v>
      </c>
      <c r="G9" s="400"/>
      <c r="H9" s="402"/>
    </row>
    <row r="10" spans="1:10" s="126" customFormat="1" ht="60.75" customHeight="1">
      <c r="A10" s="396"/>
      <c r="B10" s="398"/>
      <c r="C10" s="142" t="s">
        <v>257</v>
      </c>
      <c r="D10" s="143" t="s">
        <v>258</v>
      </c>
      <c r="E10" s="144" t="s">
        <v>109</v>
      </c>
      <c r="F10" s="143" t="s">
        <v>257</v>
      </c>
      <c r="G10" s="143" t="s">
        <v>258</v>
      </c>
      <c r="H10" s="161" t="s">
        <v>33</v>
      </c>
    </row>
    <row r="11" spans="1:10" s="145" customFormat="1" ht="18" customHeight="1">
      <c r="A11" s="154" t="s">
        <v>60</v>
      </c>
      <c r="B11" s="162" t="s">
        <v>61</v>
      </c>
      <c r="C11" s="143"/>
      <c r="D11" s="143"/>
      <c r="E11" s="144"/>
      <c r="F11" s="143"/>
      <c r="G11" s="143"/>
      <c r="H11" s="161"/>
    </row>
    <row r="12" spans="1:10" s="145" customFormat="1" ht="23.25" customHeight="1">
      <c r="A12" s="154" t="s">
        <v>78</v>
      </c>
      <c r="B12" s="162" t="s">
        <v>79</v>
      </c>
      <c r="C12" s="143"/>
      <c r="D12" s="143"/>
      <c r="E12" s="144"/>
      <c r="F12" s="143"/>
      <c r="G12" s="143"/>
      <c r="H12" s="161"/>
    </row>
    <row r="13" spans="1:10">
      <c r="A13" s="155" t="s">
        <v>92</v>
      </c>
      <c r="B13" s="163" t="s">
        <v>93</v>
      </c>
      <c r="C13" s="146">
        <v>1516274</v>
      </c>
      <c r="D13" s="146">
        <v>6402647</v>
      </c>
      <c r="E13" s="146">
        <f>SUM(C13:D13)</f>
        <v>7918921</v>
      </c>
      <c r="F13" s="146">
        <v>1516274</v>
      </c>
      <c r="G13" s="147">
        <v>6402647</v>
      </c>
      <c r="H13" s="164">
        <f>SUM(F13:G13)</f>
        <v>7918921</v>
      </c>
    </row>
    <row r="14" spans="1:10">
      <c r="A14" s="156" t="s">
        <v>94</v>
      </c>
      <c r="B14" s="162" t="s">
        <v>95</v>
      </c>
      <c r="C14" s="148">
        <f>SUM(C13:C13)</f>
        <v>1516274</v>
      </c>
      <c r="D14" s="148">
        <f>SUM(D13)</f>
        <v>6402647</v>
      </c>
      <c r="E14" s="148">
        <f t="shared" ref="E14:E18" si="0">SUM(C14:D14)</f>
        <v>7918921</v>
      </c>
      <c r="F14" s="148">
        <v>1516274</v>
      </c>
      <c r="G14" s="149">
        <f>SUM(G13)</f>
        <v>6402647</v>
      </c>
      <c r="H14" s="165">
        <f t="shared" ref="H14:H18" si="1">SUM(F14:G14)</f>
        <v>7918921</v>
      </c>
    </row>
    <row r="15" spans="1:10">
      <c r="A15" s="157" t="s">
        <v>259</v>
      </c>
      <c r="B15" s="163" t="s">
        <v>260</v>
      </c>
      <c r="C15" s="146">
        <v>50571855</v>
      </c>
      <c r="D15" s="146">
        <v>47793656</v>
      </c>
      <c r="E15" s="146">
        <f t="shared" si="0"/>
        <v>98365511</v>
      </c>
      <c r="F15" s="146">
        <v>50571855</v>
      </c>
      <c r="G15" s="147">
        <v>47793656</v>
      </c>
      <c r="H15" s="164">
        <f t="shared" si="1"/>
        <v>98365511</v>
      </c>
    </row>
    <row r="16" spans="1:10">
      <c r="A16" s="158" t="s">
        <v>96</v>
      </c>
      <c r="B16" s="162" t="s">
        <v>97</v>
      </c>
      <c r="C16" s="148">
        <f>SUM(C14+C15)</f>
        <v>52088129</v>
      </c>
      <c r="D16" s="148">
        <f>SUM(D14:D15)</f>
        <v>54196303</v>
      </c>
      <c r="E16" s="148">
        <f t="shared" si="0"/>
        <v>106284432</v>
      </c>
      <c r="F16" s="148">
        <v>52088129</v>
      </c>
      <c r="G16" s="149">
        <f>SUM(G15)</f>
        <v>47793656</v>
      </c>
      <c r="H16" s="165">
        <f t="shared" si="1"/>
        <v>99881785</v>
      </c>
    </row>
    <row r="17" spans="1:8" s="13" customFormat="1" ht="15.75">
      <c r="A17" s="159" t="s">
        <v>98</v>
      </c>
      <c r="B17" s="166" t="s">
        <v>99</v>
      </c>
      <c r="C17" s="151">
        <f>SUM(C16)</f>
        <v>52088129</v>
      </c>
      <c r="D17" s="151">
        <f>SUM(D16)</f>
        <v>54196303</v>
      </c>
      <c r="E17" s="148">
        <f t="shared" si="0"/>
        <v>106284432</v>
      </c>
      <c r="F17" s="151">
        <f>SUM(F16)</f>
        <v>52088129</v>
      </c>
      <c r="G17" s="152">
        <f>SUM(G16,G14)</f>
        <v>54196303</v>
      </c>
      <c r="H17" s="165">
        <f t="shared" si="1"/>
        <v>106284432</v>
      </c>
    </row>
    <row r="18" spans="1:8" s="13" customFormat="1" ht="16.5" thickBot="1">
      <c r="A18" s="160" t="s">
        <v>21</v>
      </c>
      <c r="B18" s="167"/>
      <c r="C18" s="168">
        <f>SUM(C17)</f>
        <v>52088129</v>
      </c>
      <c r="D18" s="168">
        <f>SUM(D17)</f>
        <v>54196303</v>
      </c>
      <c r="E18" s="169">
        <f t="shared" si="0"/>
        <v>106284432</v>
      </c>
      <c r="F18" s="168">
        <f>SUM(F17)</f>
        <v>52088129</v>
      </c>
      <c r="G18" s="170">
        <f>SUM(G17)</f>
        <v>54196303</v>
      </c>
      <c r="H18" s="171">
        <f t="shared" si="1"/>
        <v>106284432</v>
      </c>
    </row>
    <row r="20" spans="1:8">
      <c r="E20" s="153"/>
    </row>
  </sheetData>
  <mergeCells count="7">
    <mergeCell ref="A1:H1"/>
    <mergeCell ref="A4:H4"/>
    <mergeCell ref="A5:H5"/>
    <mergeCell ref="A9:A10"/>
    <mergeCell ref="B9:B10"/>
    <mergeCell ref="C9:E9"/>
    <mergeCell ref="F9:H9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25"/>
  <sheetViews>
    <sheetView workbookViewId="0">
      <selection activeCell="M11" sqref="M11"/>
    </sheetView>
  </sheetViews>
  <sheetFormatPr defaultRowHeight="15"/>
  <cols>
    <col min="1" max="1" width="77.85546875" customWidth="1"/>
    <col min="2" max="2" width="10.5703125" customWidth="1"/>
    <col min="3" max="3" width="14.7109375" bestFit="1" customWidth="1"/>
    <col min="4" max="4" width="10.5703125" bestFit="1" customWidth="1"/>
    <col min="5" max="5" width="18.28515625" bestFit="1" customWidth="1"/>
    <col min="6" max="6" width="16.5703125" customWidth="1"/>
    <col min="7" max="7" width="14.7109375" bestFit="1" customWidth="1"/>
    <col min="8" max="8" width="13.28515625" customWidth="1"/>
    <col min="9" max="9" width="18.28515625" bestFit="1" customWidth="1"/>
    <col min="10" max="10" width="16" customWidth="1"/>
    <col min="254" max="254" width="92.140625" customWidth="1"/>
    <col min="256" max="256" width="14.28515625" customWidth="1"/>
    <col min="257" max="258" width="15.140625" customWidth="1"/>
    <col min="259" max="259" width="15.5703125" customWidth="1"/>
    <col min="260" max="260" width="0" hidden="1" customWidth="1"/>
    <col min="510" max="510" width="92.140625" customWidth="1"/>
    <col min="512" max="512" width="14.28515625" customWidth="1"/>
    <col min="513" max="514" width="15.140625" customWidth="1"/>
    <col min="515" max="515" width="15.5703125" customWidth="1"/>
    <col min="516" max="516" width="0" hidden="1" customWidth="1"/>
    <col min="766" max="766" width="92.140625" customWidth="1"/>
    <col min="768" max="768" width="14.28515625" customWidth="1"/>
    <col min="769" max="770" width="15.140625" customWidth="1"/>
    <col min="771" max="771" width="15.5703125" customWidth="1"/>
    <col min="772" max="772" width="0" hidden="1" customWidth="1"/>
    <col min="1022" max="1022" width="92.140625" customWidth="1"/>
    <col min="1024" max="1024" width="14.28515625" customWidth="1"/>
    <col min="1025" max="1026" width="15.140625" customWidth="1"/>
    <col min="1027" max="1027" width="15.5703125" customWidth="1"/>
    <col min="1028" max="1028" width="0" hidden="1" customWidth="1"/>
    <col min="1278" max="1278" width="92.140625" customWidth="1"/>
    <col min="1280" max="1280" width="14.28515625" customWidth="1"/>
    <col min="1281" max="1282" width="15.140625" customWidth="1"/>
    <col min="1283" max="1283" width="15.5703125" customWidth="1"/>
    <col min="1284" max="1284" width="0" hidden="1" customWidth="1"/>
    <col min="1534" max="1534" width="92.140625" customWidth="1"/>
    <col min="1536" max="1536" width="14.28515625" customWidth="1"/>
    <col min="1537" max="1538" width="15.140625" customWidth="1"/>
    <col min="1539" max="1539" width="15.5703125" customWidth="1"/>
    <col min="1540" max="1540" width="0" hidden="1" customWidth="1"/>
    <col min="1790" max="1790" width="92.140625" customWidth="1"/>
    <col min="1792" max="1792" width="14.28515625" customWidth="1"/>
    <col min="1793" max="1794" width="15.140625" customWidth="1"/>
    <col min="1795" max="1795" width="15.5703125" customWidth="1"/>
    <col min="1796" max="1796" width="0" hidden="1" customWidth="1"/>
    <col min="2046" max="2046" width="92.140625" customWidth="1"/>
    <col min="2048" max="2048" width="14.28515625" customWidth="1"/>
    <col min="2049" max="2050" width="15.140625" customWidth="1"/>
    <col min="2051" max="2051" width="15.5703125" customWidth="1"/>
    <col min="2052" max="2052" width="0" hidden="1" customWidth="1"/>
    <col min="2302" max="2302" width="92.140625" customWidth="1"/>
    <col min="2304" max="2304" width="14.28515625" customWidth="1"/>
    <col min="2305" max="2306" width="15.140625" customWidth="1"/>
    <col min="2307" max="2307" width="15.5703125" customWidth="1"/>
    <col min="2308" max="2308" width="0" hidden="1" customWidth="1"/>
    <col min="2558" max="2558" width="92.140625" customWidth="1"/>
    <col min="2560" max="2560" width="14.28515625" customWidth="1"/>
    <col min="2561" max="2562" width="15.140625" customWidth="1"/>
    <col min="2563" max="2563" width="15.5703125" customWidth="1"/>
    <col min="2564" max="2564" width="0" hidden="1" customWidth="1"/>
    <col min="2814" max="2814" width="92.140625" customWidth="1"/>
    <col min="2816" max="2816" width="14.28515625" customWidth="1"/>
    <col min="2817" max="2818" width="15.140625" customWidth="1"/>
    <col min="2819" max="2819" width="15.5703125" customWidth="1"/>
    <col min="2820" max="2820" width="0" hidden="1" customWidth="1"/>
    <col min="3070" max="3070" width="92.140625" customWidth="1"/>
    <col min="3072" max="3072" width="14.28515625" customWidth="1"/>
    <col min="3073" max="3074" width="15.140625" customWidth="1"/>
    <col min="3075" max="3075" width="15.5703125" customWidth="1"/>
    <col min="3076" max="3076" width="0" hidden="1" customWidth="1"/>
    <col min="3326" max="3326" width="92.140625" customWidth="1"/>
    <col min="3328" max="3328" width="14.28515625" customWidth="1"/>
    <col min="3329" max="3330" width="15.140625" customWidth="1"/>
    <col min="3331" max="3331" width="15.5703125" customWidth="1"/>
    <col min="3332" max="3332" width="0" hidden="1" customWidth="1"/>
    <col min="3582" max="3582" width="92.140625" customWidth="1"/>
    <col min="3584" max="3584" width="14.28515625" customWidth="1"/>
    <col min="3585" max="3586" width="15.140625" customWidth="1"/>
    <col min="3587" max="3587" width="15.5703125" customWidth="1"/>
    <col min="3588" max="3588" width="0" hidden="1" customWidth="1"/>
    <col min="3838" max="3838" width="92.140625" customWidth="1"/>
    <col min="3840" max="3840" width="14.28515625" customWidth="1"/>
    <col min="3841" max="3842" width="15.140625" customWidth="1"/>
    <col min="3843" max="3843" width="15.5703125" customWidth="1"/>
    <col min="3844" max="3844" width="0" hidden="1" customWidth="1"/>
    <col min="4094" max="4094" width="92.140625" customWidth="1"/>
    <col min="4096" max="4096" width="14.28515625" customWidth="1"/>
    <col min="4097" max="4098" width="15.140625" customWidth="1"/>
    <col min="4099" max="4099" width="15.5703125" customWidth="1"/>
    <col min="4100" max="4100" width="0" hidden="1" customWidth="1"/>
    <col min="4350" max="4350" width="92.140625" customWidth="1"/>
    <col min="4352" max="4352" width="14.28515625" customWidth="1"/>
    <col min="4353" max="4354" width="15.140625" customWidth="1"/>
    <col min="4355" max="4355" width="15.5703125" customWidth="1"/>
    <col min="4356" max="4356" width="0" hidden="1" customWidth="1"/>
    <col min="4606" max="4606" width="92.140625" customWidth="1"/>
    <col min="4608" max="4608" width="14.28515625" customWidth="1"/>
    <col min="4609" max="4610" width="15.140625" customWidth="1"/>
    <col min="4611" max="4611" width="15.5703125" customWidth="1"/>
    <col min="4612" max="4612" width="0" hidden="1" customWidth="1"/>
    <col min="4862" max="4862" width="92.140625" customWidth="1"/>
    <col min="4864" max="4864" width="14.28515625" customWidth="1"/>
    <col min="4865" max="4866" width="15.140625" customWidth="1"/>
    <col min="4867" max="4867" width="15.5703125" customWidth="1"/>
    <col min="4868" max="4868" width="0" hidden="1" customWidth="1"/>
    <col min="5118" max="5118" width="92.140625" customWidth="1"/>
    <col min="5120" max="5120" width="14.28515625" customWidth="1"/>
    <col min="5121" max="5122" width="15.140625" customWidth="1"/>
    <col min="5123" max="5123" width="15.5703125" customWidth="1"/>
    <col min="5124" max="5124" width="0" hidden="1" customWidth="1"/>
    <col min="5374" max="5374" width="92.140625" customWidth="1"/>
    <col min="5376" max="5376" width="14.28515625" customWidth="1"/>
    <col min="5377" max="5378" width="15.140625" customWidth="1"/>
    <col min="5379" max="5379" width="15.5703125" customWidth="1"/>
    <col min="5380" max="5380" width="0" hidden="1" customWidth="1"/>
    <col min="5630" max="5630" width="92.140625" customWidth="1"/>
    <col min="5632" max="5632" width="14.28515625" customWidth="1"/>
    <col min="5633" max="5634" width="15.140625" customWidth="1"/>
    <col min="5635" max="5635" width="15.5703125" customWidth="1"/>
    <col min="5636" max="5636" width="0" hidden="1" customWidth="1"/>
    <col min="5886" max="5886" width="92.140625" customWidth="1"/>
    <col min="5888" max="5888" width="14.28515625" customWidth="1"/>
    <col min="5889" max="5890" width="15.140625" customWidth="1"/>
    <col min="5891" max="5891" width="15.5703125" customWidth="1"/>
    <col min="5892" max="5892" width="0" hidden="1" customWidth="1"/>
    <col min="6142" max="6142" width="92.140625" customWidth="1"/>
    <col min="6144" max="6144" width="14.28515625" customWidth="1"/>
    <col min="6145" max="6146" width="15.140625" customWidth="1"/>
    <col min="6147" max="6147" width="15.5703125" customWidth="1"/>
    <col min="6148" max="6148" width="0" hidden="1" customWidth="1"/>
    <col min="6398" max="6398" width="92.140625" customWidth="1"/>
    <col min="6400" max="6400" width="14.28515625" customWidth="1"/>
    <col min="6401" max="6402" width="15.140625" customWidth="1"/>
    <col min="6403" max="6403" width="15.5703125" customWidth="1"/>
    <col min="6404" max="6404" width="0" hidden="1" customWidth="1"/>
    <col min="6654" max="6654" width="92.140625" customWidth="1"/>
    <col min="6656" max="6656" width="14.28515625" customWidth="1"/>
    <col min="6657" max="6658" width="15.140625" customWidth="1"/>
    <col min="6659" max="6659" width="15.5703125" customWidth="1"/>
    <col min="6660" max="6660" width="0" hidden="1" customWidth="1"/>
    <col min="6910" max="6910" width="92.140625" customWidth="1"/>
    <col min="6912" max="6912" width="14.28515625" customWidth="1"/>
    <col min="6913" max="6914" width="15.140625" customWidth="1"/>
    <col min="6915" max="6915" width="15.5703125" customWidth="1"/>
    <col min="6916" max="6916" width="0" hidden="1" customWidth="1"/>
    <col min="7166" max="7166" width="92.140625" customWidth="1"/>
    <col min="7168" max="7168" width="14.28515625" customWidth="1"/>
    <col min="7169" max="7170" width="15.140625" customWidth="1"/>
    <col min="7171" max="7171" width="15.5703125" customWidth="1"/>
    <col min="7172" max="7172" width="0" hidden="1" customWidth="1"/>
    <col min="7422" max="7422" width="92.140625" customWidth="1"/>
    <col min="7424" max="7424" width="14.28515625" customWidth="1"/>
    <col min="7425" max="7426" width="15.140625" customWidth="1"/>
    <col min="7427" max="7427" width="15.5703125" customWidth="1"/>
    <col min="7428" max="7428" width="0" hidden="1" customWidth="1"/>
    <col min="7678" max="7678" width="92.140625" customWidth="1"/>
    <col min="7680" max="7680" width="14.28515625" customWidth="1"/>
    <col min="7681" max="7682" width="15.140625" customWidth="1"/>
    <col min="7683" max="7683" width="15.5703125" customWidth="1"/>
    <col min="7684" max="7684" width="0" hidden="1" customWidth="1"/>
    <col min="7934" max="7934" width="92.140625" customWidth="1"/>
    <col min="7936" max="7936" width="14.28515625" customWidth="1"/>
    <col min="7937" max="7938" width="15.140625" customWidth="1"/>
    <col min="7939" max="7939" width="15.5703125" customWidth="1"/>
    <col min="7940" max="7940" width="0" hidden="1" customWidth="1"/>
    <col min="8190" max="8190" width="92.140625" customWidth="1"/>
    <col min="8192" max="8192" width="14.28515625" customWidth="1"/>
    <col min="8193" max="8194" width="15.140625" customWidth="1"/>
    <col min="8195" max="8195" width="15.5703125" customWidth="1"/>
    <col min="8196" max="8196" width="0" hidden="1" customWidth="1"/>
    <col min="8446" max="8446" width="92.140625" customWidth="1"/>
    <col min="8448" max="8448" width="14.28515625" customWidth="1"/>
    <col min="8449" max="8450" width="15.140625" customWidth="1"/>
    <col min="8451" max="8451" width="15.5703125" customWidth="1"/>
    <col min="8452" max="8452" width="0" hidden="1" customWidth="1"/>
    <col min="8702" max="8702" width="92.140625" customWidth="1"/>
    <col min="8704" max="8704" width="14.28515625" customWidth="1"/>
    <col min="8705" max="8706" width="15.140625" customWidth="1"/>
    <col min="8707" max="8707" width="15.5703125" customWidth="1"/>
    <col min="8708" max="8708" width="0" hidden="1" customWidth="1"/>
    <col min="8958" max="8958" width="92.140625" customWidth="1"/>
    <col min="8960" max="8960" width="14.28515625" customWidth="1"/>
    <col min="8961" max="8962" width="15.140625" customWidth="1"/>
    <col min="8963" max="8963" width="15.5703125" customWidth="1"/>
    <col min="8964" max="8964" width="0" hidden="1" customWidth="1"/>
    <col min="9214" max="9214" width="92.140625" customWidth="1"/>
    <col min="9216" max="9216" width="14.28515625" customWidth="1"/>
    <col min="9217" max="9218" width="15.140625" customWidth="1"/>
    <col min="9219" max="9219" width="15.5703125" customWidth="1"/>
    <col min="9220" max="9220" width="0" hidden="1" customWidth="1"/>
    <col min="9470" max="9470" width="92.140625" customWidth="1"/>
    <col min="9472" max="9472" width="14.28515625" customWidth="1"/>
    <col min="9473" max="9474" width="15.140625" customWidth="1"/>
    <col min="9475" max="9475" width="15.5703125" customWidth="1"/>
    <col min="9476" max="9476" width="0" hidden="1" customWidth="1"/>
    <col min="9726" max="9726" width="92.140625" customWidth="1"/>
    <col min="9728" max="9728" width="14.28515625" customWidth="1"/>
    <col min="9729" max="9730" width="15.140625" customWidth="1"/>
    <col min="9731" max="9731" width="15.5703125" customWidth="1"/>
    <col min="9732" max="9732" width="0" hidden="1" customWidth="1"/>
    <col min="9982" max="9982" width="92.140625" customWidth="1"/>
    <col min="9984" max="9984" width="14.28515625" customWidth="1"/>
    <col min="9985" max="9986" width="15.140625" customWidth="1"/>
    <col min="9987" max="9987" width="15.5703125" customWidth="1"/>
    <col min="9988" max="9988" width="0" hidden="1" customWidth="1"/>
    <col min="10238" max="10238" width="92.140625" customWidth="1"/>
    <col min="10240" max="10240" width="14.28515625" customWidth="1"/>
    <col min="10241" max="10242" width="15.140625" customWidth="1"/>
    <col min="10243" max="10243" width="15.5703125" customWidth="1"/>
    <col min="10244" max="10244" width="0" hidden="1" customWidth="1"/>
    <col min="10494" max="10494" width="92.140625" customWidth="1"/>
    <col min="10496" max="10496" width="14.28515625" customWidth="1"/>
    <col min="10497" max="10498" width="15.140625" customWidth="1"/>
    <col min="10499" max="10499" width="15.5703125" customWidth="1"/>
    <col min="10500" max="10500" width="0" hidden="1" customWidth="1"/>
    <col min="10750" max="10750" width="92.140625" customWidth="1"/>
    <col min="10752" max="10752" width="14.28515625" customWidth="1"/>
    <col min="10753" max="10754" width="15.140625" customWidth="1"/>
    <col min="10755" max="10755" width="15.5703125" customWidth="1"/>
    <col min="10756" max="10756" width="0" hidden="1" customWidth="1"/>
    <col min="11006" max="11006" width="92.140625" customWidth="1"/>
    <col min="11008" max="11008" width="14.28515625" customWidth="1"/>
    <col min="11009" max="11010" width="15.140625" customWidth="1"/>
    <col min="11011" max="11011" width="15.5703125" customWidth="1"/>
    <col min="11012" max="11012" width="0" hidden="1" customWidth="1"/>
    <col min="11262" max="11262" width="92.140625" customWidth="1"/>
    <col min="11264" max="11264" width="14.28515625" customWidth="1"/>
    <col min="11265" max="11266" width="15.140625" customWidth="1"/>
    <col min="11267" max="11267" width="15.5703125" customWidth="1"/>
    <col min="11268" max="11268" width="0" hidden="1" customWidth="1"/>
    <col min="11518" max="11518" width="92.140625" customWidth="1"/>
    <col min="11520" max="11520" width="14.28515625" customWidth="1"/>
    <col min="11521" max="11522" width="15.140625" customWidth="1"/>
    <col min="11523" max="11523" width="15.5703125" customWidth="1"/>
    <col min="11524" max="11524" width="0" hidden="1" customWidth="1"/>
    <col min="11774" max="11774" width="92.140625" customWidth="1"/>
    <col min="11776" max="11776" width="14.28515625" customWidth="1"/>
    <col min="11777" max="11778" width="15.140625" customWidth="1"/>
    <col min="11779" max="11779" width="15.5703125" customWidth="1"/>
    <col min="11780" max="11780" width="0" hidden="1" customWidth="1"/>
    <col min="12030" max="12030" width="92.140625" customWidth="1"/>
    <col min="12032" max="12032" width="14.28515625" customWidth="1"/>
    <col min="12033" max="12034" width="15.140625" customWidth="1"/>
    <col min="12035" max="12035" width="15.5703125" customWidth="1"/>
    <col min="12036" max="12036" width="0" hidden="1" customWidth="1"/>
    <col min="12286" max="12286" width="92.140625" customWidth="1"/>
    <col min="12288" max="12288" width="14.28515625" customWidth="1"/>
    <col min="12289" max="12290" width="15.140625" customWidth="1"/>
    <col min="12291" max="12291" width="15.5703125" customWidth="1"/>
    <col min="12292" max="12292" width="0" hidden="1" customWidth="1"/>
    <col min="12542" max="12542" width="92.140625" customWidth="1"/>
    <col min="12544" max="12544" width="14.28515625" customWidth="1"/>
    <col min="12545" max="12546" width="15.140625" customWidth="1"/>
    <col min="12547" max="12547" width="15.5703125" customWidth="1"/>
    <col min="12548" max="12548" width="0" hidden="1" customWidth="1"/>
    <col min="12798" max="12798" width="92.140625" customWidth="1"/>
    <col min="12800" max="12800" width="14.28515625" customWidth="1"/>
    <col min="12801" max="12802" width="15.140625" customWidth="1"/>
    <col min="12803" max="12803" width="15.5703125" customWidth="1"/>
    <col min="12804" max="12804" width="0" hidden="1" customWidth="1"/>
    <col min="13054" max="13054" width="92.140625" customWidth="1"/>
    <col min="13056" max="13056" width="14.28515625" customWidth="1"/>
    <col min="13057" max="13058" width="15.140625" customWidth="1"/>
    <col min="13059" max="13059" width="15.5703125" customWidth="1"/>
    <col min="13060" max="13060" width="0" hidden="1" customWidth="1"/>
    <col min="13310" max="13310" width="92.140625" customWidth="1"/>
    <col min="13312" max="13312" width="14.28515625" customWidth="1"/>
    <col min="13313" max="13314" width="15.140625" customWidth="1"/>
    <col min="13315" max="13315" width="15.5703125" customWidth="1"/>
    <col min="13316" max="13316" width="0" hidden="1" customWidth="1"/>
    <col min="13566" max="13566" width="92.140625" customWidth="1"/>
    <col min="13568" max="13568" width="14.28515625" customWidth="1"/>
    <col min="13569" max="13570" width="15.140625" customWidth="1"/>
    <col min="13571" max="13571" width="15.5703125" customWidth="1"/>
    <col min="13572" max="13572" width="0" hidden="1" customWidth="1"/>
    <col min="13822" max="13822" width="92.140625" customWidth="1"/>
    <col min="13824" max="13824" width="14.28515625" customWidth="1"/>
    <col min="13825" max="13826" width="15.140625" customWidth="1"/>
    <col min="13827" max="13827" width="15.5703125" customWidth="1"/>
    <col min="13828" max="13828" width="0" hidden="1" customWidth="1"/>
    <col min="14078" max="14078" width="92.140625" customWidth="1"/>
    <col min="14080" max="14080" width="14.28515625" customWidth="1"/>
    <col min="14081" max="14082" width="15.140625" customWidth="1"/>
    <col min="14083" max="14083" width="15.5703125" customWidth="1"/>
    <col min="14084" max="14084" width="0" hidden="1" customWidth="1"/>
    <col min="14334" max="14334" width="92.140625" customWidth="1"/>
    <col min="14336" max="14336" width="14.28515625" customWidth="1"/>
    <col min="14337" max="14338" width="15.140625" customWidth="1"/>
    <col min="14339" max="14339" width="15.5703125" customWidth="1"/>
    <col min="14340" max="14340" width="0" hidden="1" customWidth="1"/>
    <col min="14590" max="14590" width="92.140625" customWidth="1"/>
    <col min="14592" max="14592" width="14.28515625" customWidth="1"/>
    <col min="14593" max="14594" width="15.140625" customWidth="1"/>
    <col min="14595" max="14595" width="15.5703125" customWidth="1"/>
    <col min="14596" max="14596" width="0" hidden="1" customWidth="1"/>
    <col min="14846" max="14846" width="92.140625" customWidth="1"/>
    <col min="14848" max="14848" width="14.28515625" customWidth="1"/>
    <col min="14849" max="14850" width="15.140625" customWidth="1"/>
    <col min="14851" max="14851" width="15.5703125" customWidth="1"/>
    <col min="14852" max="14852" width="0" hidden="1" customWidth="1"/>
    <col min="15102" max="15102" width="92.140625" customWidth="1"/>
    <col min="15104" max="15104" width="14.28515625" customWidth="1"/>
    <col min="15105" max="15106" width="15.140625" customWidth="1"/>
    <col min="15107" max="15107" width="15.5703125" customWidth="1"/>
    <col min="15108" max="15108" width="0" hidden="1" customWidth="1"/>
    <col min="15358" max="15358" width="92.140625" customWidth="1"/>
    <col min="15360" max="15360" width="14.28515625" customWidth="1"/>
    <col min="15361" max="15362" width="15.140625" customWidth="1"/>
    <col min="15363" max="15363" width="15.5703125" customWidth="1"/>
    <col min="15364" max="15364" width="0" hidden="1" customWidth="1"/>
    <col min="15614" max="15614" width="92.140625" customWidth="1"/>
    <col min="15616" max="15616" width="14.28515625" customWidth="1"/>
    <col min="15617" max="15618" width="15.140625" customWidth="1"/>
    <col min="15619" max="15619" width="15.5703125" customWidth="1"/>
    <col min="15620" max="15620" width="0" hidden="1" customWidth="1"/>
    <col min="15870" max="15870" width="92.140625" customWidth="1"/>
    <col min="15872" max="15872" width="14.28515625" customWidth="1"/>
    <col min="15873" max="15874" width="15.140625" customWidth="1"/>
    <col min="15875" max="15875" width="15.5703125" customWidth="1"/>
    <col min="15876" max="15876" width="0" hidden="1" customWidth="1"/>
    <col min="16126" max="16126" width="92.140625" customWidth="1"/>
    <col min="16128" max="16128" width="14.28515625" customWidth="1"/>
    <col min="16129" max="16130" width="15.140625" customWidth="1"/>
    <col min="16131" max="16131" width="15.5703125" customWidth="1"/>
    <col min="16132" max="16132" width="0" hidden="1" customWidth="1"/>
  </cols>
  <sheetData>
    <row r="1" spans="1:10">
      <c r="A1" s="363" t="s">
        <v>273</v>
      </c>
      <c r="B1" s="363"/>
      <c r="C1" s="363"/>
      <c r="D1" s="363"/>
      <c r="E1" s="363"/>
      <c r="F1" s="363"/>
      <c r="G1" s="364"/>
      <c r="H1" s="364"/>
      <c r="I1" s="364"/>
      <c r="J1" s="364"/>
    </row>
    <row r="2" spans="1:10">
      <c r="A2" s="128"/>
      <c r="B2" s="128"/>
      <c r="C2" s="128"/>
      <c r="D2" s="128"/>
      <c r="E2" s="128"/>
      <c r="F2" s="128"/>
      <c r="G2" s="17"/>
      <c r="H2" s="17"/>
      <c r="I2" s="17"/>
      <c r="J2" s="17"/>
    </row>
    <row r="3" spans="1:10">
      <c r="A3" s="128"/>
      <c r="B3" s="128"/>
      <c r="C3" s="128"/>
      <c r="D3" s="128"/>
      <c r="E3" s="128"/>
      <c r="F3" s="128"/>
      <c r="G3" s="17"/>
      <c r="H3" s="17"/>
      <c r="I3" s="17"/>
      <c r="J3" s="17"/>
    </row>
    <row r="4" spans="1:10">
      <c r="A4" s="128"/>
      <c r="B4" s="128"/>
      <c r="C4" s="128"/>
      <c r="D4" s="128"/>
      <c r="E4" s="128"/>
      <c r="F4" s="128"/>
      <c r="G4" s="17"/>
      <c r="H4" s="17"/>
      <c r="I4" s="17"/>
      <c r="J4" s="17"/>
    </row>
    <row r="5" spans="1:10" ht="18">
      <c r="A5" s="374" t="s">
        <v>100</v>
      </c>
      <c r="B5" s="364"/>
      <c r="C5" s="364"/>
      <c r="D5" s="364"/>
      <c r="E5" s="364"/>
      <c r="F5" s="364"/>
      <c r="G5" s="364"/>
      <c r="H5" s="364"/>
      <c r="I5" s="364"/>
      <c r="J5" s="364"/>
    </row>
    <row r="6" spans="1:10" ht="18">
      <c r="A6" s="376" t="s">
        <v>102</v>
      </c>
      <c r="B6" s="376"/>
      <c r="C6" s="376"/>
      <c r="D6" s="376"/>
      <c r="E6" s="376"/>
      <c r="F6" s="376"/>
      <c r="G6" s="376"/>
      <c r="H6" s="376"/>
      <c r="I6" s="376"/>
      <c r="J6" s="376"/>
    </row>
    <row r="7" spans="1:10" ht="18">
      <c r="A7" s="51"/>
      <c r="B7" s="51"/>
      <c r="C7" s="51"/>
      <c r="D7" s="51"/>
      <c r="E7" s="51"/>
      <c r="F7" s="51"/>
      <c r="G7" s="51"/>
      <c r="H7" s="51"/>
      <c r="I7" s="51"/>
      <c r="J7" s="51"/>
    </row>
    <row r="8" spans="1:10" ht="18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0" ht="18">
      <c r="A9" s="51"/>
      <c r="B9" s="51"/>
      <c r="C9" s="51"/>
      <c r="D9" s="51"/>
      <c r="E9" s="51"/>
      <c r="F9" s="51"/>
      <c r="G9" s="51"/>
      <c r="H9" s="51"/>
      <c r="I9" s="51"/>
      <c r="J9" s="51"/>
    </row>
    <row r="10" spans="1:10">
      <c r="A10" s="18" t="s">
        <v>240</v>
      </c>
    </row>
    <row r="11" spans="1:10">
      <c r="A11" s="378" t="s">
        <v>26</v>
      </c>
      <c r="B11" s="380" t="s">
        <v>104</v>
      </c>
      <c r="C11" s="403" t="s">
        <v>241</v>
      </c>
      <c r="D11" s="404"/>
      <c r="E11" s="404"/>
      <c r="F11" s="405"/>
      <c r="G11" s="403" t="s">
        <v>29</v>
      </c>
      <c r="H11" s="404"/>
      <c r="I11" s="404"/>
      <c r="J11" s="405"/>
    </row>
    <row r="12" spans="1:10" s="173" customFormat="1" ht="38.25">
      <c r="A12" s="379"/>
      <c r="B12" s="381"/>
      <c r="C12" s="172" t="s">
        <v>242</v>
      </c>
      <c r="D12" s="132" t="s">
        <v>243</v>
      </c>
      <c r="E12" s="132" t="s">
        <v>263</v>
      </c>
      <c r="F12" s="133" t="s">
        <v>33</v>
      </c>
      <c r="G12" s="132" t="s">
        <v>242</v>
      </c>
      <c r="H12" s="132" t="s">
        <v>243</v>
      </c>
      <c r="I12" s="132" t="s">
        <v>263</v>
      </c>
      <c r="J12" s="133" t="s">
        <v>33</v>
      </c>
    </row>
    <row r="13" spans="1:10">
      <c r="A13" s="174" t="s">
        <v>110</v>
      </c>
      <c r="B13" s="175" t="s">
        <v>111</v>
      </c>
      <c r="C13" s="176">
        <v>24057960</v>
      </c>
      <c r="D13" s="176"/>
      <c r="E13" s="176"/>
      <c r="F13" s="176">
        <v>24057960</v>
      </c>
      <c r="G13" s="176">
        <v>24415337</v>
      </c>
      <c r="H13" s="176"/>
      <c r="I13" s="176"/>
      <c r="J13" s="176">
        <v>24415337</v>
      </c>
    </row>
    <row r="14" spans="1:10">
      <c r="A14" s="22" t="s">
        <v>264</v>
      </c>
      <c r="B14" s="177" t="s">
        <v>115</v>
      </c>
      <c r="C14" s="176">
        <v>250000</v>
      </c>
      <c r="D14" s="176"/>
      <c r="E14" s="176"/>
      <c r="F14" s="176">
        <v>250000</v>
      </c>
      <c r="G14" s="176">
        <v>250000</v>
      </c>
      <c r="H14" s="176"/>
      <c r="I14" s="176"/>
      <c r="J14" s="176">
        <v>250000</v>
      </c>
    </row>
    <row r="15" spans="1:10">
      <c r="A15" s="22" t="s">
        <v>116</v>
      </c>
      <c r="B15" s="177" t="s">
        <v>117</v>
      </c>
      <c r="C15" s="176">
        <v>967953</v>
      </c>
      <c r="D15" s="176"/>
      <c r="E15" s="176"/>
      <c r="F15" s="176">
        <v>967953</v>
      </c>
      <c r="G15" s="176">
        <v>967953</v>
      </c>
      <c r="H15" s="176"/>
      <c r="I15" s="176"/>
      <c r="J15" s="176">
        <v>967953</v>
      </c>
    </row>
    <row r="16" spans="1:10">
      <c r="A16" s="27" t="s">
        <v>118</v>
      </c>
      <c r="B16" s="177" t="s">
        <v>119</v>
      </c>
      <c r="C16" s="176">
        <v>61320</v>
      </c>
      <c r="D16" s="176"/>
      <c r="E16" s="176"/>
      <c r="F16" s="176">
        <v>61320</v>
      </c>
      <c r="G16" s="176">
        <v>71760</v>
      </c>
      <c r="H16" s="176"/>
      <c r="I16" s="176"/>
      <c r="J16" s="176">
        <v>71760</v>
      </c>
    </row>
    <row r="17" spans="1:10">
      <c r="A17" s="27" t="s">
        <v>122</v>
      </c>
      <c r="B17" s="177" t="s">
        <v>123</v>
      </c>
      <c r="C17" s="176">
        <v>1222892</v>
      </c>
      <c r="D17" s="176"/>
      <c r="E17" s="176"/>
      <c r="F17" s="176">
        <v>1222892</v>
      </c>
      <c r="G17" s="176">
        <v>1222892</v>
      </c>
      <c r="H17" s="176"/>
      <c r="I17" s="176"/>
      <c r="J17" s="176">
        <v>1222892</v>
      </c>
    </row>
    <row r="18" spans="1:10">
      <c r="A18" s="178" t="s">
        <v>124</v>
      </c>
      <c r="B18" s="179" t="s">
        <v>125</v>
      </c>
      <c r="C18" s="180">
        <f>SUM(C13:C17)</f>
        <v>26560125</v>
      </c>
      <c r="D18" s="176"/>
      <c r="E18" s="176"/>
      <c r="F18" s="180">
        <f>SUM(F13:F17)</f>
        <v>26560125</v>
      </c>
      <c r="G18" s="180">
        <f>SUM(G13:G17)</f>
        <v>26927942</v>
      </c>
      <c r="H18" s="176"/>
      <c r="I18" s="176"/>
      <c r="J18" s="180">
        <f>SUM(J13:J17)</f>
        <v>26927942</v>
      </c>
    </row>
    <row r="19" spans="1:10">
      <c r="A19" s="27" t="s">
        <v>126</v>
      </c>
      <c r="B19" s="177" t="s">
        <v>127</v>
      </c>
      <c r="C19" s="176">
        <v>4098589</v>
      </c>
      <c r="D19" s="176"/>
      <c r="E19" s="176"/>
      <c r="F19" s="176">
        <v>4098589</v>
      </c>
      <c r="G19" s="176">
        <v>4098589</v>
      </c>
      <c r="H19" s="176"/>
      <c r="I19" s="176"/>
      <c r="J19" s="176">
        <v>4098589</v>
      </c>
    </row>
    <row r="20" spans="1:10" ht="30">
      <c r="A20" s="27" t="s">
        <v>128</v>
      </c>
      <c r="B20" s="177" t="s">
        <v>129</v>
      </c>
      <c r="C20" s="176">
        <v>3537692</v>
      </c>
      <c r="D20" s="176"/>
      <c r="E20" s="176"/>
      <c r="F20" s="176">
        <v>3537692</v>
      </c>
      <c r="G20" s="176">
        <v>3537692</v>
      </c>
      <c r="H20" s="176"/>
      <c r="I20" s="176"/>
      <c r="J20" s="176">
        <v>3537692</v>
      </c>
    </row>
    <row r="21" spans="1:10">
      <c r="A21" s="23" t="s">
        <v>130</v>
      </c>
      <c r="B21" s="177" t="s">
        <v>131</v>
      </c>
      <c r="C21" s="176">
        <v>1528000</v>
      </c>
      <c r="D21" s="176"/>
      <c r="E21" s="176"/>
      <c r="F21" s="176">
        <v>1528000</v>
      </c>
      <c r="G21" s="176">
        <v>1528000</v>
      </c>
      <c r="H21" s="176"/>
      <c r="I21" s="176"/>
      <c r="J21" s="176">
        <v>1528000</v>
      </c>
    </row>
    <row r="22" spans="1:10">
      <c r="A22" s="28" t="s">
        <v>132</v>
      </c>
      <c r="B22" s="179" t="s">
        <v>133</v>
      </c>
      <c r="C22" s="180">
        <f>SUM(C19:C21)</f>
        <v>9164281</v>
      </c>
      <c r="D22" s="176"/>
      <c r="E22" s="176"/>
      <c r="F22" s="180">
        <f>SUM(F19:F21)</f>
        <v>9164281</v>
      </c>
      <c r="G22" s="180">
        <f>SUM(G19:G21)</f>
        <v>9164281</v>
      </c>
      <c r="H22" s="176"/>
      <c r="I22" s="176"/>
      <c r="J22" s="180">
        <f>SUM(J19:J21)</f>
        <v>9164281</v>
      </c>
    </row>
    <row r="23" spans="1:10">
      <c r="A23" s="181" t="s">
        <v>134</v>
      </c>
      <c r="B23" s="182" t="s">
        <v>135</v>
      </c>
      <c r="C23" s="183">
        <f>SUM(C22,C18)</f>
        <v>35724406</v>
      </c>
      <c r="D23" s="183"/>
      <c r="E23" s="183"/>
      <c r="F23" s="183">
        <f>SUM(F22,F18)</f>
        <v>35724406</v>
      </c>
      <c r="G23" s="183">
        <f>SUM(G22,G18)</f>
        <v>36092223</v>
      </c>
      <c r="H23" s="183"/>
      <c r="I23" s="183"/>
      <c r="J23" s="183">
        <f>SUM(J22,J18)</f>
        <v>36092223</v>
      </c>
    </row>
    <row r="24" spans="1:10">
      <c r="A24" s="30" t="s">
        <v>136</v>
      </c>
      <c r="B24" s="182" t="s">
        <v>137</v>
      </c>
      <c r="C24" s="183">
        <v>5889137</v>
      </c>
      <c r="D24" s="183"/>
      <c r="E24" s="183"/>
      <c r="F24" s="183">
        <v>5889137</v>
      </c>
      <c r="G24" s="183">
        <v>5944529</v>
      </c>
      <c r="H24" s="183"/>
      <c r="I24" s="183"/>
      <c r="J24" s="183">
        <v>5944529</v>
      </c>
    </row>
    <row r="25" spans="1:10">
      <c r="A25" s="27" t="s">
        <v>138</v>
      </c>
      <c r="B25" s="177" t="s">
        <v>139</v>
      </c>
      <c r="C25" s="176">
        <v>631846</v>
      </c>
      <c r="D25" s="176"/>
      <c r="E25" s="176"/>
      <c r="F25" s="176">
        <v>631846</v>
      </c>
      <c r="G25" s="176">
        <v>631846</v>
      </c>
      <c r="H25" s="176"/>
      <c r="I25" s="176"/>
      <c r="J25" s="176">
        <v>631846</v>
      </c>
    </row>
    <row r="26" spans="1:10">
      <c r="A26" s="27" t="s">
        <v>140</v>
      </c>
      <c r="B26" s="177" t="s">
        <v>141</v>
      </c>
      <c r="C26" s="176">
        <v>9159450</v>
      </c>
      <c r="D26" s="176"/>
      <c r="E26" s="176"/>
      <c r="F26" s="176">
        <v>9159450</v>
      </c>
      <c r="G26" s="176">
        <v>9159450</v>
      </c>
      <c r="H26" s="176"/>
      <c r="I26" s="176"/>
      <c r="J26" s="176">
        <v>9159450</v>
      </c>
    </row>
    <row r="27" spans="1:10">
      <c r="A27" s="28" t="s">
        <v>142</v>
      </c>
      <c r="B27" s="179" t="s">
        <v>143</v>
      </c>
      <c r="C27" s="180">
        <f>SUM(C25:C26)</f>
        <v>9791296</v>
      </c>
      <c r="D27" s="176"/>
      <c r="E27" s="176"/>
      <c r="F27" s="180">
        <f>SUM(F25:F26)</f>
        <v>9791296</v>
      </c>
      <c r="G27" s="180">
        <f>SUM(G25:G26)</f>
        <v>9791296</v>
      </c>
      <c r="H27" s="176"/>
      <c r="I27" s="176"/>
      <c r="J27" s="180">
        <f>SUM(J25:J26)</f>
        <v>9791296</v>
      </c>
    </row>
    <row r="28" spans="1:10">
      <c r="A28" s="27" t="s">
        <v>144</v>
      </c>
      <c r="B28" s="177" t="s">
        <v>145</v>
      </c>
      <c r="C28" s="176">
        <v>593800</v>
      </c>
      <c r="D28" s="176"/>
      <c r="E28" s="176"/>
      <c r="F28" s="176">
        <v>593800</v>
      </c>
      <c r="G28" s="176">
        <v>593800</v>
      </c>
      <c r="H28" s="176"/>
      <c r="I28" s="176"/>
      <c r="J28" s="176">
        <v>593800</v>
      </c>
    </row>
    <row r="29" spans="1:10">
      <c r="A29" s="27" t="s">
        <v>146</v>
      </c>
      <c r="B29" s="177" t="s">
        <v>147</v>
      </c>
      <c r="C29" s="176">
        <v>1152980</v>
      </c>
      <c r="D29" s="176"/>
      <c r="E29" s="176"/>
      <c r="F29" s="176">
        <v>1152980</v>
      </c>
      <c r="G29" s="176">
        <v>1152980</v>
      </c>
      <c r="H29" s="176"/>
      <c r="I29" s="176"/>
      <c r="J29" s="176">
        <v>1152980</v>
      </c>
    </row>
    <row r="30" spans="1:10">
      <c r="A30" s="28" t="s">
        <v>148</v>
      </c>
      <c r="B30" s="179" t="s">
        <v>149</v>
      </c>
      <c r="C30" s="180">
        <f>SUM(C28:C29)</f>
        <v>1746780</v>
      </c>
      <c r="D30" s="176"/>
      <c r="E30" s="176"/>
      <c r="F30" s="180">
        <f>SUM(F28:F29)</f>
        <v>1746780</v>
      </c>
      <c r="G30" s="180">
        <f>SUM(G28:G29)</f>
        <v>1746780</v>
      </c>
      <c r="H30" s="176"/>
      <c r="I30" s="176"/>
      <c r="J30" s="180">
        <f>SUM(J28:J29)</f>
        <v>1746780</v>
      </c>
    </row>
    <row r="31" spans="1:10">
      <c r="A31" s="27" t="s">
        <v>150</v>
      </c>
      <c r="B31" s="177" t="s">
        <v>151</v>
      </c>
      <c r="C31" s="176">
        <v>8474396</v>
      </c>
      <c r="D31" s="176"/>
      <c r="E31" s="176"/>
      <c r="F31" s="176">
        <v>8474396</v>
      </c>
      <c r="G31" s="176">
        <v>8474396</v>
      </c>
      <c r="H31" s="176"/>
      <c r="I31" s="176"/>
      <c r="J31" s="176">
        <v>8474396</v>
      </c>
    </row>
    <row r="32" spans="1:10">
      <c r="A32" s="27" t="s">
        <v>152</v>
      </c>
      <c r="B32" s="177" t="s">
        <v>153</v>
      </c>
      <c r="C32" s="176">
        <v>31143650</v>
      </c>
      <c r="D32" s="176"/>
      <c r="E32" s="176"/>
      <c r="F32" s="176">
        <v>31143650</v>
      </c>
      <c r="G32" s="176">
        <v>31143650</v>
      </c>
      <c r="H32" s="176"/>
      <c r="I32" s="176"/>
      <c r="J32" s="176">
        <v>31143650</v>
      </c>
    </row>
    <row r="33" spans="1:10">
      <c r="A33" s="27" t="s">
        <v>154</v>
      </c>
      <c r="B33" s="177" t="s">
        <v>155</v>
      </c>
      <c r="C33" s="176">
        <v>423000</v>
      </c>
      <c r="D33" s="176"/>
      <c r="E33" s="176"/>
      <c r="F33" s="176">
        <v>423000</v>
      </c>
      <c r="G33" s="176">
        <v>423000</v>
      </c>
      <c r="H33" s="176"/>
      <c r="I33" s="176"/>
      <c r="J33" s="176">
        <v>423000</v>
      </c>
    </row>
    <row r="34" spans="1:10">
      <c r="A34" s="27" t="s">
        <v>156</v>
      </c>
      <c r="B34" s="177" t="s">
        <v>157</v>
      </c>
      <c r="C34" s="176">
        <v>9276051</v>
      </c>
      <c r="D34" s="176"/>
      <c r="E34" s="176"/>
      <c r="F34" s="176">
        <v>9276051</v>
      </c>
      <c r="G34" s="176">
        <v>12563051</v>
      </c>
      <c r="H34" s="176"/>
      <c r="I34" s="176"/>
      <c r="J34" s="176">
        <v>12563051</v>
      </c>
    </row>
    <row r="35" spans="1:10">
      <c r="A35" s="184" t="s">
        <v>158</v>
      </c>
      <c r="B35" s="177" t="s">
        <v>159</v>
      </c>
      <c r="C35" s="176">
        <v>2604784</v>
      </c>
      <c r="D35" s="176"/>
      <c r="E35" s="176"/>
      <c r="F35" s="176">
        <v>2604784</v>
      </c>
      <c r="G35" s="176">
        <v>2604784</v>
      </c>
      <c r="H35" s="176"/>
      <c r="I35" s="176"/>
      <c r="J35" s="176">
        <v>2604784</v>
      </c>
    </row>
    <row r="36" spans="1:10">
      <c r="A36" s="23" t="s">
        <v>160</v>
      </c>
      <c r="B36" s="177" t="s">
        <v>161</v>
      </c>
      <c r="C36" s="176">
        <v>1526124</v>
      </c>
      <c r="D36" s="176"/>
      <c r="E36" s="176"/>
      <c r="F36" s="176">
        <v>1526124</v>
      </c>
      <c r="G36" s="176">
        <v>1526124</v>
      </c>
      <c r="H36" s="176"/>
      <c r="I36" s="176"/>
      <c r="J36" s="176">
        <v>1526124</v>
      </c>
    </row>
    <row r="37" spans="1:10">
      <c r="A37" s="27" t="s">
        <v>162</v>
      </c>
      <c r="B37" s="177" t="s">
        <v>163</v>
      </c>
      <c r="C37" s="176">
        <v>20242814</v>
      </c>
      <c r="D37" s="176"/>
      <c r="E37" s="176"/>
      <c r="F37" s="176">
        <v>20242814</v>
      </c>
      <c r="G37" s="176">
        <v>20242814</v>
      </c>
      <c r="H37" s="176"/>
      <c r="I37" s="176"/>
      <c r="J37" s="176">
        <v>20242814</v>
      </c>
    </row>
    <row r="38" spans="1:10">
      <c r="A38" s="28" t="s">
        <v>164</v>
      </c>
      <c r="B38" s="179" t="s">
        <v>165</v>
      </c>
      <c r="C38" s="180">
        <f>SUM(C31:C37)</f>
        <v>73690819</v>
      </c>
      <c r="D38" s="176"/>
      <c r="E38" s="176"/>
      <c r="F38" s="180">
        <f>SUM(F31:F37)</f>
        <v>73690819</v>
      </c>
      <c r="G38" s="180">
        <f>SUM(G31:G37)</f>
        <v>76977819</v>
      </c>
      <c r="H38" s="176"/>
      <c r="I38" s="176"/>
      <c r="J38" s="180">
        <f>SUM(J31:J37)</f>
        <v>76977819</v>
      </c>
    </row>
    <row r="39" spans="1:10">
      <c r="A39" s="27" t="s">
        <v>166</v>
      </c>
      <c r="B39" s="177" t="s">
        <v>167</v>
      </c>
      <c r="C39" s="176">
        <v>95000</v>
      </c>
      <c r="D39" s="176"/>
      <c r="E39" s="176"/>
      <c r="F39" s="176">
        <v>95000</v>
      </c>
      <c r="G39" s="176">
        <v>95000</v>
      </c>
      <c r="H39" s="176"/>
      <c r="I39" s="176"/>
      <c r="J39" s="176">
        <v>95000</v>
      </c>
    </row>
    <row r="40" spans="1:10">
      <c r="A40" s="28" t="s">
        <v>168</v>
      </c>
      <c r="B40" s="179" t="s">
        <v>169</v>
      </c>
      <c r="C40" s="180">
        <f>SUM(C39:C39)</f>
        <v>95000</v>
      </c>
      <c r="D40" s="176"/>
      <c r="E40" s="176"/>
      <c r="F40" s="180">
        <f>SUM(F39:F39)</f>
        <v>95000</v>
      </c>
      <c r="G40" s="180">
        <f>SUM(G39)</f>
        <v>95000</v>
      </c>
      <c r="H40" s="176"/>
      <c r="I40" s="176"/>
      <c r="J40" s="180">
        <f>SUM(J39)</f>
        <v>95000</v>
      </c>
    </row>
    <row r="41" spans="1:10">
      <c r="A41" s="27" t="s">
        <v>170</v>
      </c>
      <c r="B41" s="177" t="s">
        <v>171</v>
      </c>
      <c r="C41" s="176">
        <v>23920179</v>
      </c>
      <c r="D41" s="176"/>
      <c r="E41" s="176"/>
      <c r="F41" s="176">
        <v>23920179</v>
      </c>
      <c r="G41" s="176">
        <v>24807669</v>
      </c>
      <c r="H41" s="176"/>
      <c r="I41" s="176"/>
      <c r="J41" s="176">
        <v>24807669</v>
      </c>
    </row>
    <row r="42" spans="1:10">
      <c r="A42" s="27" t="s">
        <v>172</v>
      </c>
      <c r="B42" s="177" t="s">
        <v>173</v>
      </c>
      <c r="C42" s="176">
        <v>2500000</v>
      </c>
      <c r="D42" s="176"/>
      <c r="E42" s="176"/>
      <c r="F42" s="176">
        <v>2500000</v>
      </c>
      <c r="G42" s="176">
        <v>2500000</v>
      </c>
      <c r="H42" s="176"/>
      <c r="I42" s="176"/>
      <c r="J42" s="176">
        <v>2500000</v>
      </c>
    </row>
    <row r="43" spans="1:10">
      <c r="A43" s="27" t="s">
        <v>265</v>
      </c>
      <c r="B43" s="177" t="s">
        <v>175</v>
      </c>
      <c r="C43" s="176"/>
      <c r="D43" s="176"/>
      <c r="E43" s="176"/>
      <c r="F43" s="176"/>
      <c r="G43" s="176">
        <v>3226</v>
      </c>
      <c r="H43" s="176"/>
      <c r="I43" s="176"/>
      <c r="J43" s="176">
        <v>3226</v>
      </c>
    </row>
    <row r="44" spans="1:10">
      <c r="A44" s="27" t="s">
        <v>176</v>
      </c>
      <c r="B44" s="177" t="s">
        <v>177</v>
      </c>
      <c r="C44" s="176"/>
      <c r="D44" s="176"/>
      <c r="E44" s="176"/>
      <c r="F44" s="176"/>
      <c r="G44" s="176">
        <v>5</v>
      </c>
      <c r="H44" s="176"/>
      <c r="I44" s="176"/>
      <c r="J44" s="176">
        <v>5</v>
      </c>
    </row>
    <row r="45" spans="1:10">
      <c r="A45" s="27" t="s">
        <v>178</v>
      </c>
      <c r="B45" s="177" t="s">
        <v>179</v>
      </c>
      <c r="C45" s="176">
        <v>500000</v>
      </c>
      <c r="D45" s="176"/>
      <c r="E45" s="176"/>
      <c r="F45" s="176">
        <v>500000</v>
      </c>
      <c r="G45" s="176">
        <v>500000</v>
      </c>
      <c r="H45" s="176"/>
      <c r="I45" s="176"/>
      <c r="J45" s="176">
        <v>500000</v>
      </c>
    </row>
    <row r="46" spans="1:10">
      <c r="A46" s="28" t="s">
        <v>180</v>
      </c>
      <c r="B46" s="179" t="s">
        <v>181</v>
      </c>
      <c r="C46" s="180">
        <f>SUM(C41:C45)</f>
        <v>26920179</v>
      </c>
      <c r="D46" s="176"/>
      <c r="E46" s="176"/>
      <c r="F46" s="180">
        <f>SUM(F41:F45)</f>
        <v>26920179</v>
      </c>
      <c r="G46" s="180">
        <f>SUM(G41:G45)</f>
        <v>27810900</v>
      </c>
      <c r="H46" s="176"/>
      <c r="I46" s="176"/>
      <c r="J46" s="180">
        <f>SUM(J41:J45)</f>
        <v>27810900</v>
      </c>
    </row>
    <row r="47" spans="1:10">
      <c r="A47" s="30" t="s">
        <v>182</v>
      </c>
      <c r="B47" s="182" t="s">
        <v>183</v>
      </c>
      <c r="C47" s="183">
        <f>SUM(C27+C30+C38+C40+C46)</f>
        <v>112244074</v>
      </c>
      <c r="D47" s="183"/>
      <c r="E47" s="183"/>
      <c r="F47" s="183">
        <f>SUM(F27+F30+F38+F40+F46)</f>
        <v>112244074</v>
      </c>
      <c r="G47" s="183">
        <f>SUM(G27+G30+G38+G40+G46)</f>
        <v>116421795</v>
      </c>
      <c r="H47" s="183"/>
      <c r="I47" s="183"/>
      <c r="J47" s="183">
        <f>SUM(J27+J30+J38+J40+J46)</f>
        <v>116421795</v>
      </c>
    </row>
    <row r="48" spans="1:10">
      <c r="A48" s="37" t="s">
        <v>184</v>
      </c>
      <c r="B48" s="177" t="s">
        <v>185</v>
      </c>
      <c r="C48" s="176">
        <v>3450000</v>
      </c>
      <c r="D48" s="176"/>
      <c r="E48" s="176"/>
      <c r="F48" s="176">
        <v>3450000</v>
      </c>
      <c r="G48" s="176">
        <v>3450000</v>
      </c>
      <c r="H48" s="176"/>
      <c r="I48" s="176"/>
      <c r="J48" s="176">
        <v>3450000</v>
      </c>
    </row>
    <row r="49" spans="1:10">
      <c r="A49" s="38" t="s">
        <v>186</v>
      </c>
      <c r="B49" s="182" t="s">
        <v>187</v>
      </c>
      <c r="C49" s="183">
        <f>SUM(C48:C48)</f>
        <v>3450000</v>
      </c>
      <c r="D49" s="183"/>
      <c r="E49" s="183"/>
      <c r="F49" s="183">
        <f>SUM(F48:F48)</f>
        <v>3450000</v>
      </c>
      <c r="G49" s="183">
        <f>SUM(G48)</f>
        <v>3450000</v>
      </c>
      <c r="H49" s="183"/>
      <c r="I49" s="183"/>
      <c r="J49" s="183">
        <f>SUM(J48)</f>
        <v>3450000</v>
      </c>
    </row>
    <row r="50" spans="1:10">
      <c r="A50" s="185" t="s">
        <v>188</v>
      </c>
      <c r="B50" s="177" t="s">
        <v>189</v>
      </c>
      <c r="C50" s="176">
        <v>90057360</v>
      </c>
      <c r="D50" s="176"/>
      <c r="E50" s="176"/>
      <c r="F50" s="176">
        <v>90057360</v>
      </c>
      <c r="G50" s="176">
        <v>90057360</v>
      </c>
      <c r="H50" s="176"/>
      <c r="I50" s="176"/>
      <c r="J50" s="176">
        <v>90057360</v>
      </c>
    </row>
    <row r="51" spans="1:10">
      <c r="A51" s="185" t="s">
        <v>190</v>
      </c>
      <c r="B51" s="177" t="s">
        <v>191</v>
      </c>
      <c r="C51" s="176">
        <v>31837590</v>
      </c>
      <c r="D51" s="176"/>
      <c r="E51" s="176"/>
      <c r="F51" s="176">
        <v>31837590</v>
      </c>
      <c r="G51" s="176">
        <v>34900139</v>
      </c>
      <c r="H51" s="176"/>
      <c r="I51" s="176"/>
      <c r="J51" s="176">
        <v>34900139</v>
      </c>
    </row>
    <row r="52" spans="1:10">
      <c r="A52" s="185" t="s">
        <v>192</v>
      </c>
      <c r="B52" s="177" t="s">
        <v>193</v>
      </c>
      <c r="C52" s="176">
        <v>27876632</v>
      </c>
      <c r="D52" s="186"/>
      <c r="E52" s="176"/>
      <c r="F52" s="176">
        <v>27876632</v>
      </c>
      <c r="G52" s="176">
        <v>27876632</v>
      </c>
      <c r="H52" s="186"/>
      <c r="I52" s="176"/>
      <c r="J52" s="176">
        <v>27876632</v>
      </c>
    </row>
    <row r="53" spans="1:10">
      <c r="A53" s="187" t="s">
        <v>194</v>
      </c>
      <c r="B53" s="177" t="s">
        <v>266</v>
      </c>
      <c r="C53" s="176">
        <v>18078627</v>
      </c>
      <c r="D53" s="176"/>
      <c r="E53" s="176"/>
      <c r="F53" s="176">
        <v>18078627</v>
      </c>
      <c r="G53" s="176">
        <v>22162144</v>
      </c>
      <c r="H53" s="176"/>
      <c r="I53" s="176"/>
      <c r="J53" s="176">
        <v>22162144</v>
      </c>
    </row>
    <row r="54" spans="1:10">
      <c r="A54" s="38" t="s">
        <v>196</v>
      </c>
      <c r="B54" s="182" t="s">
        <v>197</v>
      </c>
      <c r="C54" s="183">
        <f>SUM(C50:C53)</f>
        <v>167850209</v>
      </c>
      <c r="D54" s="183"/>
      <c r="E54" s="183"/>
      <c r="F54" s="183">
        <f>SUM(F50:F53)</f>
        <v>167850209</v>
      </c>
      <c r="G54" s="183">
        <f>SUM(G50:G53)</f>
        <v>174996275</v>
      </c>
      <c r="H54" s="183"/>
      <c r="I54" s="183"/>
      <c r="J54" s="183">
        <f>SUM(J50:J53)</f>
        <v>174996275</v>
      </c>
    </row>
    <row r="55" spans="1:10" s="139" customFormat="1" ht="15.75">
      <c r="A55" s="39" t="s">
        <v>80</v>
      </c>
      <c r="B55" s="188"/>
      <c r="C55" s="189">
        <f>SUM(C23+C24+C47+C49+C54)</f>
        <v>325157826</v>
      </c>
      <c r="D55" s="190"/>
      <c r="E55" s="190"/>
      <c r="F55" s="189">
        <f>SUM(F23+F24+F47+F49+F54)</f>
        <v>325157826</v>
      </c>
      <c r="G55" s="189">
        <f>SUM(G23+G24+G47+G49+G54)</f>
        <v>336904822</v>
      </c>
      <c r="H55" s="190"/>
      <c r="I55" s="190"/>
      <c r="J55" s="189">
        <f>SUM(J23+J24+J47+J49+J54)</f>
        <v>336904822</v>
      </c>
    </row>
    <row r="56" spans="1:10">
      <c r="A56" s="191" t="s">
        <v>198</v>
      </c>
      <c r="B56" s="177" t="s">
        <v>199</v>
      </c>
      <c r="C56" s="176"/>
      <c r="D56" s="176"/>
      <c r="E56" s="176"/>
      <c r="F56" s="176"/>
      <c r="G56" s="176"/>
      <c r="H56" s="176"/>
      <c r="I56" s="176"/>
      <c r="J56" s="176"/>
    </row>
    <row r="57" spans="1:10">
      <c r="A57" s="191" t="s">
        <v>200</v>
      </c>
      <c r="B57" s="177" t="s">
        <v>201</v>
      </c>
      <c r="C57" s="176">
        <v>271476903</v>
      </c>
      <c r="D57" s="176"/>
      <c r="E57" s="176"/>
      <c r="F57" s="176">
        <v>271476903</v>
      </c>
      <c r="G57" s="176">
        <v>265802413</v>
      </c>
      <c r="H57" s="176"/>
      <c r="I57" s="176"/>
      <c r="J57" s="176">
        <v>265802413</v>
      </c>
    </row>
    <row r="58" spans="1:10">
      <c r="A58" s="191" t="s">
        <v>202</v>
      </c>
      <c r="B58" s="177" t="s">
        <v>203</v>
      </c>
      <c r="C58" s="176">
        <v>1500000</v>
      </c>
      <c r="D58" s="176"/>
      <c r="E58" s="176"/>
      <c r="F58" s="176">
        <v>1500000</v>
      </c>
      <c r="G58" s="176">
        <v>1500000</v>
      </c>
      <c r="H58" s="176"/>
      <c r="I58" s="176"/>
      <c r="J58" s="176">
        <v>1500000</v>
      </c>
    </row>
    <row r="59" spans="1:10">
      <c r="A59" s="191" t="s">
        <v>204</v>
      </c>
      <c r="B59" s="177" t="s">
        <v>205</v>
      </c>
      <c r="C59" s="176">
        <v>14814665</v>
      </c>
      <c r="D59" s="176"/>
      <c r="E59" s="176"/>
      <c r="F59" s="176">
        <v>14814665</v>
      </c>
      <c r="G59" s="176">
        <v>14814665</v>
      </c>
      <c r="H59" s="176"/>
      <c r="I59" s="176"/>
      <c r="J59" s="176">
        <v>14814665</v>
      </c>
    </row>
    <row r="60" spans="1:10">
      <c r="A60" s="23" t="s">
        <v>210</v>
      </c>
      <c r="B60" s="177" t="s">
        <v>211</v>
      </c>
      <c r="C60" s="176">
        <v>76884181</v>
      </c>
      <c r="D60" s="176"/>
      <c r="E60" s="176"/>
      <c r="F60" s="176">
        <v>76884181</v>
      </c>
      <c r="G60" s="176">
        <v>76884181</v>
      </c>
      <c r="H60" s="176"/>
      <c r="I60" s="176"/>
      <c r="J60" s="176">
        <v>76884181</v>
      </c>
    </row>
    <row r="61" spans="1:10">
      <c r="A61" s="31" t="s">
        <v>212</v>
      </c>
      <c r="B61" s="182" t="s">
        <v>213</v>
      </c>
      <c r="C61" s="183">
        <f>SUM(C56:C60)</f>
        <v>364675749</v>
      </c>
      <c r="D61" s="183"/>
      <c r="E61" s="183"/>
      <c r="F61" s="183">
        <f>SUM(F56:F60)</f>
        <v>364675749</v>
      </c>
      <c r="G61" s="183">
        <f>SUM(G56:G60)</f>
        <v>359001259</v>
      </c>
      <c r="H61" s="183"/>
      <c r="I61" s="183"/>
      <c r="J61" s="183">
        <f>SUM(J56:J60)</f>
        <v>359001259</v>
      </c>
    </row>
    <row r="62" spans="1:10">
      <c r="A62" s="37" t="s">
        <v>214</v>
      </c>
      <c r="B62" s="177" t="s">
        <v>215</v>
      </c>
      <c r="C62" s="176">
        <v>29000000</v>
      </c>
      <c r="D62" s="176"/>
      <c r="E62" s="176"/>
      <c r="F62" s="176">
        <v>29000000</v>
      </c>
      <c r="G62" s="176">
        <v>29000000</v>
      </c>
      <c r="H62" s="176"/>
      <c r="I62" s="176"/>
      <c r="J62" s="176">
        <v>29000000</v>
      </c>
    </row>
    <row r="63" spans="1:10">
      <c r="A63" s="37" t="s">
        <v>220</v>
      </c>
      <c r="B63" s="177" t="s">
        <v>221</v>
      </c>
      <c r="C63" s="176">
        <v>7830000</v>
      </c>
      <c r="D63" s="176"/>
      <c r="E63" s="176"/>
      <c r="F63" s="176">
        <v>7830000</v>
      </c>
      <c r="G63" s="176">
        <v>7830000</v>
      </c>
      <c r="H63" s="176"/>
      <c r="I63" s="176"/>
      <c r="J63" s="176">
        <v>7830000</v>
      </c>
    </row>
    <row r="64" spans="1:10">
      <c r="A64" s="38" t="s">
        <v>222</v>
      </c>
      <c r="B64" s="182" t="s">
        <v>223</v>
      </c>
      <c r="C64" s="183">
        <f>SUM(C62:C63)</f>
        <v>36830000</v>
      </c>
      <c r="D64" s="183"/>
      <c r="E64" s="183"/>
      <c r="F64" s="183">
        <f>SUM(F62:F63)</f>
        <v>36830000</v>
      </c>
      <c r="G64" s="183">
        <f>SUM(G62:G63)</f>
        <v>36830000</v>
      </c>
      <c r="H64" s="183"/>
      <c r="I64" s="183"/>
      <c r="J64" s="183">
        <f>SUM(J62:J63)</f>
        <v>36830000</v>
      </c>
    </row>
    <row r="65" spans="1:22">
      <c r="A65" s="37" t="s">
        <v>267</v>
      </c>
      <c r="B65" s="177" t="s">
        <v>225</v>
      </c>
      <c r="C65" s="176"/>
      <c r="D65" s="176"/>
      <c r="E65" s="176"/>
      <c r="F65" s="176"/>
      <c r="G65" s="176">
        <v>1500000</v>
      </c>
      <c r="H65" s="176"/>
      <c r="I65" s="176"/>
      <c r="J65" s="176">
        <v>1500000</v>
      </c>
    </row>
    <row r="66" spans="1:22">
      <c r="A66" s="37" t="s">
        <v>226</v>
      </c>
      <c r="B66" s="177" t="s">
        <v>227</v>
      </c>
      <c r="C66" s="176">
        <v>3000000</v>
      </c>
      <c r="D66" s="176"/>
      <c r="E66" s="176"/>
      <c r="F66" s="176">
        <v>3000000</v>
      </c>
      <c r="G66" s="176">
        <v>3000000</v>
      </c>
      <c r="H66" s="176"/>
      <c r="I66" s="176"/>
      <c r="J66" s="176">
        <v>3000000</v>
      </c>
    </row>
    <row r="67" spans="1:22">
      <c r="A67" s="38" t="s">
        <v>228</v>
      </c>
      <c r="B67" s="182" t="s">
        <v>229</v>
      </c>
      <c r="C67" s="183">
        <f>SUM(C65:C66)</f>
        <v>3000000</v>
      </c>
      <c r="D67" s="183"/>
      <c r="E67" s="183"/>
      <c r="F67" s="183">
        <f>SUM(F65:F66)</f>
        <v>3000000</v>
      </c>
      <c r="G67" s="183">
        <f>SUM(G65:G66)</f>
        <v>4500000</v>
      </c>
      <c r="H67" s="183"/>
      <c r="I67" s="183"/>
      <c r="J67" s="183">
        <f>SUM(J65:J66)</f>
        <v>4500000</v>
      </c>
    </row>
    <row r="68" spans="1:22" s="139" customFormat="1" ht="15.75">
      <c r="A68" s="39" t="s">
        <v>87</v>
      </c>
      <c r="B68" s="188"/>
      <c r="C68" s="189">
        <f>SUM(C61+C64+C67)</f>
        <v>404505749</v>
      </c>
      <c r="D68" s="190"/>
      <c r="E68" s="190"/>
      <c r="F68" s="189">
        <f>SUM(F61+F64+F67)</f>
        <v>404505749</v>
      </c>
      <c r="G68" s="189">
        <f>SUM(G67,G64,G61)</f>
        <v>400331259</v>
      </c>
      <c r="H68" s="190"/>
      <c r="I68" s="190"/>
      <c r="J68" s="189">
        <f>SUM(J67,J64,J61)</f>
        <v>400331259</v>
      </c>
    </row>
    <row r="69" spans="1:22" s="139" customFormat="1" ht="15.75">
      <c r="A69" s="43" t="s">
        <v>230</v>
      </c>
      <c r="B69" s="192" t="s">
        <v>231</v>
      </c>
      <c r="C69" s="193">
        <f>SUM(C55+C68)</f>
        <v>729663575</v>
      </c>
      <c r="D69" s="194"/>
      <c r="E69" s="190"/>
      <c r="F69" s="193">
        <f>SUM(F55+F68)</f>
        <v>729663575</v>
      </c>
      <c r="G69" s="193">
        <f>SUM(G55+G68)</f>
        <v>737236081</v>
      </c>
      <c r="H69" s="194"/>
      <c r="I69" s="190"/>
      <c r="J69" s="193">
        <f>SUM(J55+J68)</f>
        <v>737236081</v>
      </c>
    </row>
    <row r="70" spans="1:22">
      <c r="A70" s="195" t="s">
        <v>268</v>
      </c>
      <c r="B70" s="27" t="s">
        <v>269</v>
      </c>
      <c r="C70" s="196"/>
      <c r="D70" s="197"/>
      <c r="E70" s="197"/>
      <c r="F70" s="196"/>
      <c r="G70" s="196">
        <v>240000</v>
      </c>
      <c r="H70" s="197"/>
      <c r="I70" s="197"/>
      <c r="J70" s="196">
        <v>240000</v>
      </c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9"/>
      <c r="V70" s="199"/>
    </row>
    <row r="71" spans="1:22">
      <c r="A71" s="200" t="s">
        <v>270</v>
      </c>
      <c r="B71" s="28" t="s">
        <v>233</v>
      </c>
      <c r="C71" s="201"/>
      <c r="D71" s="202"/>
      <c r="E71" s="202"/>
      <c r="F71" s="201"/>
      <c r="G71" s="201">
        <f>SUM(G70)</f>
        <v>240000</v>
      </c>
      <c r="H71" s="202"/>
      <c r="I71" s="202"/>
      <c r="J71" s="201">
        <f>SUM(J70)</f>
        <v>240000</v>
      </c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199"/>
      <c r="V71" s="199"/>
    </row>
    <row r="72" spans="1:22">
      <c r="A72" s="195" t="s">
        <v>234</v>
      </c>
      <c r="B72" s="27" t="s">
        <v>235</v>
      </c>
      <c r="C72" s="196">
        <v>6371126</v>
      </c>
      <c r="D72" s="197"/>
      <c r="E72" s="197"/>
      <c r="F72" s="196">
        <v>6371126</v>
      </c>
      <c r="G72" s="196">
        <v>6371126</v>
      </c>
      <c r="H72" s="197"/>
      <c r="I72" s="197"/>
      <c r="J72" s="196">
        <v>6371126</v>
      </c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9"/>
      <c r="V72" s="199"/>
    </row>
    <row r="73" spans="1:22" s="36" customFormat="1">
      <c r="A73" s="195" t="s">
        <v>271</v>
      </c>
      <c r="B73" s="27" t="s">
        <v>272</v>
      </c>
      <c r="C73" s="196">
        <v>98365511</v>
      </c>
      <c r="D73" s="197"/>
      <c r="E73" s="197"/>
      <c r="F73" s="196">
        <v>98365511</v>
      </c>
      <c r="G73" s="196">
        <v>98365511</v>
      </c>
      <c r="H73" s="197"/>
      <c r="I73" s="197"/>
      <c r="J73" s="196">
        <v>98365511</v>
      </c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204"/>
      <c r="V73" s="204"/>
    </row>
    <row r="74" spans="1:22">
      <c r="A74" s="205" t="s">
        <v>236</v>
      </c>
      <c r="B74" s="30" t="s">
        <v>237</v>
      </c>
      <c r="C74" s="201">
        <f>SUM(C71:C73)</f>
        <v>104736637</v>
      </c>
      <c r="D74" s="202"/>
      <c r="E74" s="202"/>
      <c r="F74" s="201">
        <f>SUM(F71:F73)</f>
        <v>104736637</v>
      </c>
      <c r="G74" s="201">
        <f>SUM(G71:G73)</f>
        <v>104976637</v>
      </c>
      <c r="H74" s="202"/>
      <c r="I74" s="202"/>
      <c r="J74" s="201">
        <f>SUM(J71:J73)</f>
        <v>104976637</v>
      </c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199"/>
      <c r="V74" s="199"/>
    </row>
    <row r="75" spans="1:22" s="139" customFormat="1" ht="15.75">
      <c r="A75" s="47" t="s">
        <v>238</v>
      </c>
      <c r="B75" s="48" t="s">
        <v>239</v>
      </c>
      <c r="C75" s="206">
        <f>SUM(C71+C72+C73)</f>
        <v>104736637</v>
      </c>
      <c r="D75" s="207"/>
      <c r="E75" s="207"/>
      <c r="F75" s="206">
        <f>SUM(F74)</f>
        <v>104736637</v>
      </c>
      <c r="G75" s="206">
        <f>SUM(G74)</f>
        <v>104976637</v>
      </c>
      <c r="H75" s="207"/>
      <c r="I75" s="207"/>
      <c r="J75" s="206">
        <f>SUM(J74)</f>
        <v>104976637</v>
      </c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9"/>
      <c r="V75" s="209"/>
    </row>
    <row r="76" spans="1:22" s="139" customFormat="1" ht="15.75">
      <c r="A76" s="45" t="s">
        <v>13</v>
      </c>
      <c r="B76" s="49"/>
      <c r="C76" s="194">
        <f>SUM(C55+C68+C75)</f>
        <v>834400212</v>
      </c>
      <c r="D76" s="194"/>
      <c r="E76" s="194"/>
      <c r="F76" s="194">
        <f>SUM(F69+F75)</f>
        <v>834400212</v>
      </c>
      <c r="G76" s="194">
        <f>SUM(G69+G75)</f>
        <v>842212718</v>
      </c>
      <c r="H76" s="194"/>
      <c r="I76" s="194"/>
      <c r="J76" s="194">
        <f>SUM(J69+J75)</f>
        <v>842212718</v>
      </c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</row>
    <row r="77" spans="1:22"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</row>
    <row r="78" spans="1:22"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</row>
    <row r="79" spans="1:22">
      <c r="B79" s="199"/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</row>
    <row r="80" spans="1:22">
      <c r="B80" s="199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</row>
    <row r="81" spans="2:22">
      <c r="B81" s="199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</row>
    <row r="82" spans="2:22">
      <c r="B82" s="199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</row>
    <row r="83" spans="2:22">
      <c r="B83" s="199"/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</row>
    <row r="84" spans="2:22">
      <c r="B84" s="199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</row>
    <row r="85" spans="2:22"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</row>
    <row r="86" spans="2:22">
      <c r="B86" s="199"/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</row>
    <row r="87" spans="2:22">
      <c r="B87" s="199"/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</row>
    <row r="88" spans="2:22">
      <c r="B88" s="199"/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</row>
    <row r="89" spans="2:22"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</row>
    <row r="90" spans="2:22"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</row>
    <row r="91" spans="2:22"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</row>
    <row r="92" spans="2:22">
      <c r="B92" s="199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</row>
    <row r="93" spans="2:22">
      <c r="B93" s="199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</row>
    <row r="94" spans="2:22">
      <c r="B94" s="199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</row>
    <row r="95" spans="2:22">
      <c r="B95" s="199"/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</row>
    <row r="96" spans="2:22"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</row>
    <row r="97" spans="2:22">
      <c r="B97" s="199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</row>
    <row r="98" spans="2:22">
      <c r="B98" s="199"/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</row>
    <row r="99" spans="2:22"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</row>
    <row r="100" spans="2:22"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</row>
    <row r="101" spans="2:22">
      <c r="B101" s="199"/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</row>
    <row r="102" spans="2:22">
      <c r="B102" s="199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</row>
    <row r="103" spans="2:22"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</row>
    <row r="104" spans="2:22"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</row>
    <row r="105" spans="2:22">
      <c r="B105" s="199"/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</row>
    <row r="106" spans="2:22">
      <c r="B106" s="199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</row>
    <row r="107" spans="2:22">
      <c r="B107" s="199"/>
      <c r="C107" s="199"/>
      <c r="D107" s="199"/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</row>
    <row r="108" spans="2:22">
      <c r="B108" s="199"/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</row>
    <row r="109" spans="2:22">
      <c r="B109" s="199"/>
      <c r="C109" s="199"/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</row>
    <row r="110" spans="2:22">
      <c r="B110" s="199"/>
      <c r="C110" s="199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</row>
    <row r="111" spans="2:22"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</row>
    <row r="112" spans="2:22"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</row>
    <row r="113" spans="2:22"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  <c r="U113" s="199"/>
      <c r="V113" s="199"/>
    </row>
    <row r="114" spans="2:22">
      <c r="B114" s="199"/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</row>
    <row r="115" spans="2:22">
      <c r="B115" s="199"/>
      <c r="C115" s="199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</row>
    <row r="116" spans="2:22">
      <c r="B116" s="199"/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</row>
    <row r="117" spans="2:22">
      <c r="B117" s="199"/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</row>
    <row r="118" spans="2:22"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</row>
    <row r="119" spans="2:22">
      <c r="B119" s="199"/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</row>
    <row r="120" spans="2:22">
      <c r="B120" s="199"/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</row>
    <row r="121" spans="2:22">
      <c r="B121" s="199"/>
      <c r="C121" s="199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</row>
    <row r="122" spans="2:22">
      <c r="B122" s="199"/>
      <c r="C122" s="199"/>
      <c r="D122" s="199"/>
      <c r="E122" s="199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</row>
    <row r="123" spans="2:22">
      <c r="B123" s="199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</row>
    <row r="124" spans="2:22">
      <c r="B124" s="199"/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</row>
    <row r="125" spans="2:22"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</row>
  </sheetData>
  <mergeCells count="7">
    <mergeCell ref="A6:J6"/>
    <mergeCell ref="A1:J1"/>
    <mergeCell ref="A11:A12"/>
    <mergeCell ref="B11:B12"/>
    <mergeCell ref="C11:F11"/>
    <mergeCell ref="G11:J11"/>
    <mergeCell ref="A5:J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16"/>
  <sheetViews>
    <sheetView workbookViewId="0">
      <selection activeCell="N25" sqref="N25"/>
    </sheetView>
  </sheetViews>
  <sheetFormatPr defaultRowHeight="15"/>
  <cols>
    <col min="1" max="1" width="64.5703125" style="1" customWidth="1"/>
    <col min="2" max="2" width="10.7109375" style="126" customWidth="1"/>
    <col min="3" max="3" width="17.140625" style="1" customWidth="1"/>
    <col min="4" max="4" width="14" style="1" bestFit="1" customWidth="1"/>
    <col min="5" max="5" width="11.85546875" style="1" bestFit="1" customWidth="1"/>
    <col min="6" max="6" width="14" style="1" bestFit="1" customWidth="1"/>
    <col min="7" max="7" width="12.7109375" style="3" bestFit="1" customWidth="1"/>
    <col min="8" max="8" width="15.5703125" style="1" customWidth="1"/>
    <col min="9" max="10" width="11.85546875" style="1" bestFit="1" customWidth="1"/>
    <col min="11" max="11" width="14" style="1" bestFit="1" customWidth="1"/>
    <col min="12" max="12" width="15" style="3" customWidth="1"/>
    <col min="13" max="13" width="9.140625" style="14"/>
    <col min="14" max="254" width="9.140625" style="1"/>
    <col min="255" max="255" width="105.140625" style="1" customWidth="1"/>
    <col min="256" max="256" width="9.140625" style="1"/>
    <col min="257" max="257" width="15" style="1" customWidth="1"/>
    <col min="258" max="258" width="15.5703125" style="1" customWidth="1"/>
    <col min="259" max="259" width="17.140625" style="1" customWidth="1"/>
    <col min="260" max="260" width="15.7109375" style="1" customWidth="1"/>
    <col min="261" max="261" width="14.5703125" style="1" bestFit="1" customWidth="1"/>
    <col min="262" max="510" width="9.140625" style="1"/>
    <col min="511" max="511" width="105.140625" style="1" customWidth="1"/>
    <col min="512" max="512" width="9.140625" style="1"/>
    <col min="513" max="513" width="15" style="1" customWidth="1"/>
    <col min="514" max="514" width="15.5703125" style="1" customWidth="1"/>
    <col min="515" max="515" width="17.140625" style="1" customWidth="1"/>
    <col min="516" max="516" width="15.7109375" style="1" customWidth="1"/>
    <col min="517" max="517" width="14.5703125" style="1" bestFit="1" customWidth="1"/>
    <col min="518" max="766" width="9.140625" style="1"/>
    <col min="767" max="767" width="105.140625" style="1" customWidth="1"/>
    <col min="768" max="768" width="9.140625" style="1"/>
    <col min="769" max="769" width="15" style="1" customWidth="1"/>
    <col min="770" max="770" width="15.5703125" style="1" customWidth="1"/>
    <col min="771" max="771" width="17.140625" style="1" customWidth="1"/>
    <col min="772" max="772" width="15.7109375" style="1" customWidth="1"/>
    <col min="773" max="773" width="14.5703125" style="1" bestFit="1" customWidth="1"/>
    <col min="774" max="1022" width="9.140625" style="1"/>
    <col min="1023" max="1023" width="105.140625" style="1" customWidth="1"/>
    <col min="1024" max="1024" width="9.140625" style="1"/>
    <col min="1025" max="1025" width="15" style="1" customWidth="1"/>
    <col min="1026" max="1026" width="15.5703125" style="1" customWidth="1"/>
    <col min="1027" max="1027" width="17.140625" style="1" customWidth="1"/>
    <col min="1028" max="1028" width="15.7109375" style="1" customWidth="1"/>
    <col min="1029" max="1029" width="14.5703125" style="1" bestFit="1" customWidth="1"/>
    <col min="1030" max="1278" width="9.140625" style="1"/>
    <col min="1279" max="1279" width="105.140625" style="1" customWidth="1"/>
    <col min="1280" max="1280" width="9.140625" style="1"/>
    <col min="1281" max="1281" width="15" style="1" customWidth="1"/>
    <col min="1282" max="1282" width="15.5703125" style="1" customWidth="1"/>
    <col min="1283" max="1283" width="17.140625" style="1" customWidth="1"/>
    <col min="1284" max="1284" width="15.7109375" style="1" customWidth="1"/>
    <col min="1285" max="1285" width="14.5703125" style="1" bestFit="1" customWidth="1"/>
    <col min="1286" max="1534" width="9.140625" style="1"/>
    <col min="1535" max="1535" width="105.140625" style="1" customWidth="1"/>
    <col min="1536" max="1536" width="9.140625" style="1"/>
    <col min="1537" max="1537" width="15" style="1" customWidth="1"/>
    <col min="1538" max="1538" width="15.5703125" style="1" customWidth="1"/>
    <col min="1539" max="1539" width="17.140625" style="1" customWidth="1"/>
    <col min="1540" max="1540" width="15.7109375" style="1" customWidth="1"/>
    <col min="1541" max="1541" width="14.5703125" style="1" bestFit="1" customWidth="1"/>
    <col min="1542" max="1790" width="9.140625" style="1"/>
    <col min="1791" max="1791" width="105.140625" style="1" customWidth="1"/>
    <col min="1792" max="1792" width="9.140625" style="1"/>
    <col min="1793" max="1793" width="15" style="1" customWidth="1"/>
    <col min="1794" max="1794" width="15.5703125" style="1" customWidth="1"/>
    <col min="1795" max="1795" width="17.140625" style="1" customWidth="1"/>
    <col min="1796" max="1796" width="15.7109375" style="1" customWidth="1"/>
    <col min="1797" max="1797" width="14.5703125" style="1" bestFit="1" customWidth="1"/>
    <col min="1798" max="2046" width="9.140625" style="1"/>
    <col min="2047" max="2047" width="105.140625" style="1" customWidth="1"/>
    <col min="2048" max="2048" width="9.140625" style="1"/>
    <col min="2049" max="2049" width="15" style="1" customWidth="1"/>
    <col min="2050" max="2050" width="15.5703125" style="1" customWidth="1"/>
    <col min="2051" max="2051" width="17.140625" style="1" customWidth="1"/>
    <col min="2052" max="2052" width="15.7109375" style="1" customWidth="1"/>
    <col min="2053" max="2053" width="14.5703125" style="1" bestFit="1" customWidth="1"/>
    <col min="2054" max="2302" width="9.140625" style="1"/>
    <col min="2303" max="2303" width="105.140625" style="1" customWidth="1"/>
    <col min="2304" max="2304" width="9.140625" style="1"/>
    <col min="2305" max="2305" width="15" style="1" customWidth="1"/>
    <col min="2306" max="2306" width="15.5703125" style="1" customWidth="1"/>
    <col min="2307" max="2307" width="17.140625" style="1" customWidth="1"/>
    <col min="2308" max="2308" width="15.7109375" style="1" customWidth="1"/>
    <col min="2309" max="2309" width="14.5703125" style="1" bestFit="1" customWidth="1"/>
    <col min="2310" max="2558" width="9.140625" style="1"/>
    <col min="2559" max="2559" width="105.140625" style="1" customWidth="1"/>
    <col min="2560" max="2560" width="9.140625" style="1"/>
    <col min="2561" max="2561" width="15" style="1" customWidth="1"/>
    <col min="2562" max="2562" width="15.5703125" style="1" customWidth="1"/>
    <col min="2563" max="2563" width="17.140625" style="1" customWidth="1"/>
    <col min="2564" max="2564" width="15.7109375" style="1" customWidth="1"/>
    <col min="2565" max="2565" width="14.5703125" style="1" bestFit="1" customWidth="1"/>
    <col min="2566" max="2814" width="9.140625" style="1"/>
    <col min="2815" max="2815" width="105.140625" style="1" customWidth="1"/>
    <col min="2816" max="2816" width="9.140625" style="1"/>
    <col min="2817" max="2817" width="15" style="1" customWidth="1"/>
    <col min="2818" max="2818" width="15.5703125" style="1" customWidth="1"/>
    <col min="2819" max="2819" width="17.140625" style="1" customWidth="1"/>
    <col min="2820" max="2820" width="15.7109375" style="1" customWidth="1"/>
    <col min="2821" max="2821" width="14.5703125" style="1" bestFit="1" customWidth="1"/>
    <col min="2822" max="3070" width="9.140625" style="1"/>
    <col min="3071" max="3071" width="105.140625" style="1" customWidth="1"/>
    <col min="3072" max="3072" width="9.140625" style="1"/>
    <col min="3073" max="3073" width="15" style="1" customWidth="1"/>
    <col min="3074" max="3074" width="15.5703125" style="1" customWidth="1"/>
    <col min="3075" max="3075" width="17.140625" style="1" customWidth="1"/>
    <col min="3076" max="3076" width="15.7109375" style="1" customWidth="1"/>
    <col min="3077" max="3077" width="14.5703125" style="1" bestFit="1" customWidth="1"/>
    <col min="3078" max="3326" width="9.140625" style="1"/>
    <col min="3327" max="3327" width="105.140625" style="1" customWidth="1"/>
    <col min="3328" max="3328" width="9.140625" style="1"/>
    <col min="3329" max="3329" width="15" style="1" customWidth="1"/>
    <col min="3330" max="3330" width="15.5703125" style="1" customWidth="1"/>
    <col min="3331" max="3331" width="17.140625" style="1" customWidth="1"/>
    <col min="3332" max="3332" width="15.7109375" style="1" customWidth="1"/>
    <col min="3333" max="3333" width="14.5703125" style="1" bestFit="1" customWidth="1"/>
    <col min="3334" max="3582" width="9.140625" style="1"/>
    <col min="3583" max="3583" width="105.140625" style="1" customWidth="1"/>
    <col min="3584" max="3584" width="9.140625" style="1"/>
    <col min="3585" max="3585" width="15" style="1" customWidth="1"/>
    <col min="3586" max="3586" width="15.5703125" style="1" customWidth="1"/>
    <col min="3587" max="3587" width="17.140625" style="1" customWidth="1"/>
    <col min="3588" max="3588" width="15.7109375" style="1" customWidth="1"/>
    <col min="3589" max="3589" width="14.5703125" style="1" bestFit="1" customWidth="1"/>
    <col min="3590" max="3838" width="9.140625" style="1"/>
    <col min="3839" max="3839" width="105.140625" style="1" customWidth="1"/>
    <col min="3840" max="3840" width="9.140625" style="1"/>
    <col min="3841" max="3841" width="15" style="1" customWidth="1"/>
    <col min="3842" max="3842" width="15.5703125" style="1" customWidth="1"/>
    <col min="3843" max="3843" width="17.140625" style="1" customWidth="1"/>
    <col min="3844" max="3844" width="15.7109375" style="1" customWidth="1"/>
    <col min="3845" max="3845" width="14.5703125" style="1" bestFit="1" customWidth="1"/>
    <col min="3846" max="4094" width="9.140625" style="1"/>
    <col min="4095" max="4095" width="105.140625" style="1" customWidth="1"/>
    <col min="4096" max="4096" width="9.140625" style="1"/>
    <col min="4097" max="4097" width="15" style="1" customWidth="1"/>
    <col min="4098" max="4098" width="15.5703125" style="1" customWidth="1"/>
    <col min="4099" max="4099" width="17.140625" style="1" customWidth="1"/>
    <col min="4100" max="4100" width="15.7109375" style="1" customWidth="1"/>
    <col min="4101" max="4101" width="14.5703125" style="1" bestFit="1" customWidth="1"/>
    <col min="4102" max="4350" width="9.140625" style="1"/>
    <col min="4351" max="4351" width="105.140625" style="1" customWidth="1"/>
    <col min="4352" max="4352" width="9.140625" style="1"/>
    <col min="4353" max="4353" width="15" style="1" customWidth="1"/>
    <col min="4354" max="4354" width="15.5703125" style="1" customWidth="1"/>
    <col min="4355" max="4355" width="17.140625" style="1" customWidth="1"/>
    <col min="4356" max="4356" width="15.7109375" style="1" customWidth="1"/>
    <col min="4357" max="4357" width="14.5703125" style="1" bestFit="1" customWidth="1"/>
    <col min="4358" max="4606" width="9.140625" style="1"/>
    <col min="4607" max="4607" width="105.140625" style="1" customWidth="1"/>
    <col min="4608" max="4608" width="9.140625" style="1"/>
    <col min="4609" max="4609" width="15" style="1" customWidth="1"/>
    <col min="4610" max="4610" width="15.5703125" style="1" customWidth="1"/>
    <col min="4611" max="4611" width="17.140625" style="1" customWidth="1"/>
    <col min="4612" max="4612" width="15.7109375" style="1" customWidth="1"/>
    <col min="4613" max="4613" width="14.5703125" style="1" bestFit="1" customWidth="1"/>
    <col min="4614" max="4862" width="9.140625" style="1"/>
    <col min="4863" max="4863" width="105.140625" style="1" customWidth="1"/>
    <col min="4864" max="4864" width="9.140625" style="1"/>
    <col min="4865" max="4865" width="15" style="1" customWidth="1"/>
    <col min="4866" max="4866" width="15.5703125" style="1" customWidth="1"/>
    <col min="4867" max="4867" width="17.140625" style="1" customWidth="1"/>
    <col min="4868" max="4868" width="15.7109375" style="1" customWidth="1"/>
    <col min="4869" max="4869" width="14.5703125" style="1" bestFit="1" customWidth="1"/>
    <col min="4870" max="5118" width="9.140625" style="1"/>
    <col min="5119" max="5119" width="105.140625" style="1" customWidth="1"/>
    <col min="5120" max="5120" width="9.140625" style="1"/>
    <col min="5121" max="5121" width="15" style="1" customWidth="1"/>
    <col min="5122" max="5122" width="15.5703125" style="1" customWidth="1"/>
    <col min="5123" max="5123" width="17.140625" style="1" customWidth="1"/>
    <col min="5124" max="5124" width="15.7109375" style="1" customWidth="1"/>
    <col min="5125" max="5125" width="14.5703125" style="1" bestFit="1" customWidth="1"/>
    <col min="5126" max="5374" width="9.140625" style="1"/>
    <col min="5375" max="5375" width="105.140625" style="1" customWidth="1"/>
    <col min="5376" max="5376" width="9.140625" style="1"/>
    <col min="5377" max="5377" width="15" style="1" customWidth="1"/>
    <col min="5378" max="5378" width="15.5703125" style="1" customWidth="1"/>
    <col min="5379" max="5379" width="17.140625" style="1" customWidth="1"/>
    <col min="5380" max="5380" width="15.7109375" style="1" customWidth="1"/>
    <col min="5381" max="5381" width="14.5703125" style="1" bestFit="1" customWidth="1"/>
    <col min="5382" max="5630" width="9.140625" style="1"/>
    <col min="5631" max="5631" width="105.140625" style="1" customWidth="1"/>
    <col min="5632" max="5632" width="9.140625" style="1"/>
    <col min="5633" max="5633" width="15" style="1" customWidth="1"/>
    <col min="5634" max="5634" width="15.5703125" style="1" customWidth="1"/>
    <col min="5635" max="5635" width="17.140625" style="1" customWidth="1"/>
    <col min="5636" max="5636" width="15.7109375" style="1" customWidth="1"/>
    <col min="5637" max="5637" width="14.5703125" style="1" bestFit="1" customWidth="1"/>
    <col min="5638" max="5886" width="9.140625" style="1"/>
    <col min="5887" max="5887" width="105.140625" style="1" customWidth="1"/>
    <col min="5888" max="5888" width="9.140625" style="1"/>
    <col min="5889" max="5889" width="15" style="1" customWidth="1"/>
    <col min="5890" max="5890" width="15.5703125" style="1" customWidth="1"/>
    <col min="5891" max="5891" width="17.140625" style="1" customWidth="1"/>
    <col min="5892" max="5892" width="15.7109375" style="1" customWidth="1"/>
    <col min="5893" max="5893" width="14.5703125" style="1" bestFit="1" customWidth="1"/>
    <col min="5894" max="6142" width="9.140625" style="1"/>
    <col min="6143" max="6143" width="105.140625" style="1" customWidth="1"/>
    <col min="6144" max="6144" width="9.140625" style="1"/>
    <col min="6145" max="6145" width="15" style="1" customWidth="1"/>
    <col min="6146" max="6146" width="15.5703125" style="1" customWidth="1"/>
    <col min="6147" max="6147" width="17.140625" style="1" customWidth="1"/>
    <col min="6148" max="6148" width="15.7109375" style="1" customWidth="1"/>
    <col min="6149" max="6149" width="14.5703125" style="1" bestFit="1" customWidth="1"/>
    <col min="6150" max="6398" width="9.140625" style="1"/>
    <col min="6399" max="6399" width="105.140625" style="1" customWidth="1"/>
    <col min="6400" max="6400" width="9.140625" style="1"/>
    <col min="6401" max="6401" width="15" style="1" customWidth="1"/>
    <col min="6402" max="6402" width="15.5703125" style="1" customWidth="1"/>
    <col min="6403" max="6403" width="17.140625" style="1" customWidth="1"/>
    <col min="6404" max="6404" width="15.7109375" style="1" customWidth="1"/>
    <col min="6405" max="6405" width="14.5703125" style="1" bestFit="1" customWidth="1"/>
    <col min="6406" max="6654" width="9.140625" style="1"/>
    <col min="6655" max="6655" width="105.140625" style="1" customWidth="1"/>
    <col min="6656" max="6656" width="9.140625" style="1"/>
    <col min="6657" max="6657" width="15" style="1" customWidth="1"/>
    <col min="6658" max="6658" width="15.5703125" style="1" customWidth="1"/>
    <col min="6659" max="6659" width="17.140625" style="1" customWidth="1"/>
    <col min="6660" max="6660" width="15.7109375" style="1" customWidth="1"/>
    <col min="6661" max="6661" width="14.5703125" style="1" bestFit="1" customWidth="1"/>
    <col min="6662" max="6910" width="9.140625" style="1"/>
    <col min="6911" max="6911" width="105.140625" style="1" customWidth="1"/>
    <col min="6912" max="6912" width="9.140625" style="1"/>
    <col min="6913" max="6913" width="15" style="1" customWidth="1"/>
    <col min="6914" max="6914" width="15.5703125" style="1" customWidth="1"/>
    <col min="6915" max="6915" width="17.140625" style="1" customWidth="1"/>
    <col min="6916" max="6916" width="15.7109375" style="1" customWidth="1"/>
    <col min="6917" max="6917" width="14.5703125" style="1" bestFit="1" customWidth="1"/>
    <col min="6918" max="7166" width="9.140625" style="1"/>
    <col min="7167" max="7167" width="105.140625" style="1" customWidth="1"/>
    <col min="7168" max="7168" width="9.140625" style="1"/>
    <col min="7169" max="7169" width="15" style="1" customWidth="1"/>
    <col min="7170" max="7170" width="15.5703125" style="1" customWidth="1"/>
    <col min="7171" max="7171" width="17.140625" style="1" customWidth="1"/>
    <col min="7172" max="7172" width="15.7109375" style="1" customWidth="1"/>
    <col min="7173" max="7173" width="14.5703125" style="1" bestFit="1" customWidth="1"/>
    <col min="7174" max="7422" width="9.140625" style="1"/>
    <col min="7423" max="7423" width="105.140625" style="1" customWidth="1"/>
    <col min="7424" max="7424" width="9.140625" style="1"/>
    <col min="7425" max="7425" width="15" style="1" customWidth="1"/>
    <col min="7426" max="7426" width="15.5703125" style="1" customWidth="1"/>
    <col min="7427" max="7427" width="17.140625" style="1" customWidth="1"/>
    <col min="7428" max="7428" width="15.7109375" style="1" customWidth="1"/>
    <col min="7429" max="7429" width="14.5703125" style="1" bestFit="1" customWidth="1"/>
    <col min="7430" max="7678" width="9.140625" style="1"/>
    <col min="7679" max="7679" width="105.140625" style="1" customWidth="1"/>
    <col min="7680" max="7680" width="9.140625" style="1"/>
    <col min="7681" max="7681" width="15" style="1" customWidth="1"/>
    <col min="7682" max="7682" width="15.5703125" style="1" customWidth="1"/>
    <col min="7683" max="7683" width="17.140625" style="1" customWidth="1"/>
    <col min="7684" max="7684" width="15.7109375" style="1" customWidth="1"/>
    <col min="7685" max="7685" width="14.5703125" style="1" bestFit="1" customWidth="1"/>
    <col min="7686" max="7934" width="9.140625" style="1"/>
    <col min="7935" max="7935" width="105.140625" style="1" customWidth="1"/>
    <col min="7936" max="7936" width="9.140625" style="1"/>
    <col min="7937" max="7937" width="15" style="1" customWidth="1"/>
    <col min="7938" max="7938" width="15.5703125" style="1" customWidth="1"/>
    <col min="7939" max="7939" width="17.140625" style="1" customWidth="1"/>
    <col min="7940" max="7940" width="15.7109375" style="1" customWidth="1"/>
    <col min="7941" max="7941" width="14.5703125" style="1" bestFit="1" customWidth="1"/>
    <col min="7942" max="8190" width="9.140625" style="1"/>
    <col min="8191" max="8191" width="105.140625" style="1" customWidth="1"/>
    <col min="8192" max="8192" width="9.140625" style="1"/>
    <col min="8193" max="8193" width="15" style="1" customWidth="1"/>
    <col min="8194" max="8194" width="15.5703125" style="1" customWidth="1"/>
    <col min="8195" max="8195" width="17.140625" style="1" customWidth="1"/>
    <col min="8196" max="8196" width="15.7109375" style="1" customWidth="1"/>
    <col min="8197" max="8197" width="14.5703125" style="1" bestFit="1" customWidth="1"/>
    <col min="8198" max="8446" width="9.140625" style="1"/>
    <col min="8447" max="8447" width="105.140625" style="1" customWidth="1"/>
    <col min="8448" max="8448" width="9.140625" style="1"/>
    <col min="8449" max="8449" width="15" style="1" customWidth="1"/>
    <col min="8450" max="8450" width="15.5703125" style="1" customWidth="1"/>
    <col min="8451" max="8451" width="17.140625" style="1" customWidth="1"/>
    <col min="8452" max="8452" width="15.7109375" style="1" customWidth="1"/>
    <col min="8453" max="8453" width="14.5703125" style="1" bestFit="1" customWidth="1"/>
    <col min="8454" max="8702" width="9.140625" style="1"/>
    <col min="8703" max="8703" width="105.140625" style="1" customWidth="1"/>
    <col min="8704" max="8704" width="9.140625" style="1"/>
    <col min="8705" max="8705" width="15" style="1" customWidth="1"/>
    <col min="8706" max="8706" width="15.5703125" style="1" customWidth="1"/>
    <col min="8707" max="8707" width="17.140625" style="1" customWidth="1"/>
    <col min="8708" max="8708" width="15.7109375" style="1" customWidth="1"/>
    <col min="8709" max="8709" width="14.5703125" style="1" bestFit="1" customWidth="1"/>
    <col min="8710" max="8958" width="9.140625" style="1"/>
    <col min="8959" max="8959" width="105.140625" style="1" customWidth="1"/>
    <col min="8960" max="8960" width="9.140625" style="1"/>
    <col min="8961" max="8961" width="15" style="1" customWidth="1"/>
    <col min="8962" max="8962" width="15.5703125" style="1" customWidth="1"/>
    <col min="8963" max="8963" width="17.140625" style="1" customWidth="1"/>
    <col min="8964" max="8964" width="15.7109375" style="1" customWidth="1"/>
    <col min="8965" max="8965" width="14.5703125" style="1" bestFit="1" customWidth="1"/>
    <col min="8966" max="9214" width="9.140625" style="1"/>
    <col min="9215" max="9215" width="105.140625" style="1" customWidth="1"/>
    <col min="9216" max="9216" width="9.140625" style="1"/>
    <col min="9217" max="9217" width="15" style="1" customWidth="1"/>
    <col min="9218" max="9218" width="15.5703125" style="1" customWidth="1"/>
    <col min="9219" max="9219" width="17.140625" style="1" customWidth="1"/>
    <col min="9220" max="9220" width="15.7109375" style="1" customWidth="1"/>
    <col min="9221" max="9221" width="14.5703125" style="1" bestFit="1" customWidth="1"/>
    <col min="9222" max="9470" width="9.140625" style="1"/>
    <col min="9471" max="9471" width="105.140625" style="1" customWidth="1"/>
    <col min="9472" max="9472" width="9.140625" style="1"/>
    <col min="9473" max="9473" width="15" style="1" customWidth="1"/>
    <col min="9474" max="9474" width="15.5703125" style="1" customWidth="1"/>
    <col min="9475" max="9475" width="17.140625" style="1" customWidth="1"/>
    <col min="9476" max="9476" width="15.7109375" style="1" customWidth="1"/>
    <col min="9477" max="9477" width="14.5703125" style="1" bestFit="1" customWidth="1"/>
    <col min="9478" max="9726" width="9.140625" style="1"/>
    <col min="9727" max="9727" width="105.140625" style="1" customWidth="1"/>
    <col min="9728" max="9728" width="9.140625" style="1"/>
    <col min="9729" max="9729" width="15" style="1" customWidth="1"/>
    <col min="9730" max="9730" width="15.5703125" style="1" customWidth="1"/>
    <col min="9731" max="9731" width="17.140625" style="1" customWidth="1"/>
    <col min="9732" max="9732" width="15.7109375" style="1" customWidth="1"/>
    <col min="9733" max="9733" width="14.5703125" style="1" bestFit="1" customWidth="1"/>
    <col min="9734" max="9982" width="9.140625" style="1"/>
    <col min="9983" max="9983" width="105.140625" style="1" customWidth="1"/>
    <col min="9984" max="9984" width="9.140625" style="1"/>
    <col min="9985" max="9985" width="15" style="1" customWidth="1"/>
    <col min="9986" max="9986" width="15.5703125" style="1" customWidth="1"/>
    <col min="9987" max="9987" width="17.140625" style="1" customWidth="1"/>
    <col min="9988" max="9988" width="15.7109375" style="1" customWidth="1"/>
    <col min="9989" max="9989" width="14.5703125" style="1" bestFit="1" customWidth="1"/>
    <col min="9990" max="10238" width="9.140625" style="1"/>
    <col min="10239" max="10239" width="105.140625" style="1" customWidth="1"/>
    <col min="10240" max="10240" width="9.140625" style="1"/>
    <col min="10241" max="10241" width="15" style="1" customWidth="1"/>
    <col min="10242" max="10242" width="15.5703125" style="1" customWidth="1"/>
    <col min="10243" max="10243" width="17.140625" style="1" customWidth="1"/>
    <col min="10244" max="10244" width="15.7109375" style="1" customWidth="1"/>
    <col min="10245" max="10245" width="14.5703125" style="1" bestFit="1" customWidth="1"/>
    <col min="10246" max="10494" width="9.140625" style="1"/>
    <col min="10495" max="10495" width="105.140625" style="1" customWidth="1"/>
    <col min="10496" max="10496" width="9.140625" style="1"/>
    <col min="10497" max="10497" width="15" style="1" customWidth="1"/>
    <col min="10498" max="10498" width="15.5703125" style="1" customWidth="1"/>
    <col min="10499" max="10499" width="17.140625" style="1" customWidth="1"/>
    <col min="10500" max="10500" width="15.7109375" style="1" customWidth="1"/>
    <col min="10501" max="10501" width="14.5703125" style="1" bestFit="1" customWidth="1"/>
    <col min="10502" max="10750" width="9.140625" style="1"/>
    <col min="10751" max="10751" width="105.140625" style="1" customWidth="1"/>
    <col min="10752" max="10752" width="9.140625" style="1"/>
    <col min="10753" max="10753" width="15" style="1" customWidth="1"/>
    <col min="10754" max="10754" width="15.5703125" style="1" customWidth="1"/>
    <col min="10755" max="10755" width="17.140625" style="1" customWidth="1"/>
    <col min="10756" max="10756" width="15.7109375" style="1" customWidth="1"/>
    <col min="10757" max="10757" width="14.5703125" style="1" bestFit="1" customWidth="1"/>
    <col min="10758" max="11006" width="9.140625" style="1"/>
    <col min="11007" max="11007" width="105.140625" style="1" customWidth="1"/>
    <col min="11008" max="11008" width="9.140625" style="1"/>
    <col min="11009" max="11009" width="15" style="1" customWidth="1"/>
    <col min="11010" max="11010" width="15.5703125" style="1" customWidth="1"/>
    <col min="11011" max="11011" width="17.140625" style="1" customWidth="1"/>
    <col min="11012" max="11012" width="15.7109375" style="1" customWidth="1"/>
    <col min="11013" max="11013" width="14.5703125" style="1" bestFit="1" customWidth="1"/>
    <col min="11014" max="11262" width="9.140625" style="1"/>
    <col min="11263" max="11263" width="105.140625" style="1" customWidth="1"/>
    <col min="11264" max="11264" width="9.140625" style="1"/>
    <col min="11265" max="11265" width="15" style="1" customWidth="1"/>
    <col min="11266" max="11266" width="15.5703125" style="1" customWidth="1"/>
    <col min="11267" max="11267" width="17.140625" style="1" customWidth="1"/>
    <col min="11268" max="11268" width="15.7109375" style="1" customWidth="1"/>
    <col min="11269" max="11269" width="14.5703125" style="1" bestFit="1" customWidth="1"/>
    <col min="11270" max="11518" width="9.140625" style="1"/>
    <col min="11519" max="11519" width="105.140625" style="1" customWidth="1"/>
    <col min="11520" max="11520" width="9.140625" style="1"/>
    <col min="11521" max="11521" width="15" style="1" customWidth="1"/>
    <col min="11522" max="11522" width="15.5703125" style="1" customWidth="1"/>
    <col min="11523" max="11523" width="17.140625" style="1" customWidth="1"/>
    <col min="11524" max="11524" width="15.7109375" style="1" customWidth="1"/>
    <col min="11525" max="11525" width="14.5703125" style="1" bestFit="1" customWidth="1"/>
    <col min="11526" max="11774" width="9.140625" style="1"/>
    <col min="11775" max="11775" width="105.140625" style="1" customWidth="1"/>
    <col min="11776" max="11776" width="9.140625" style="1"/>
    <col min="11777" max="11777" width="15" style="1" customWidth="1"/>
    <col min="11778" max="11778" width="15.5703125" style="1" customWidth="1"/>
    <col min="11779" max="11779" width="17.140625" style="1" customWidth="1"/>
    <col min="11780" max="11780" width="15.7109375" style="1" customWidth="1"/>
    <col min="11781" max="11781" width="14.5703125" style="1" bestFit="1" customWidth="1"/>
    <col min="11782" max="12030" width="9.140625" style="1"/>
    <col min="12031" max="12031" width="105.140625" style="1" customWidth="1"/>
    <col min="12032" max="12032" width="9.140625" style="1"/>
    <col min="12033" max="12033" width="15" style="1" customWidth="1"/>
    <col min="12034" max="12034" width="15.5703125" style="1" customWidth="1"/>
    <col min="12035" max="12035" width="17.140625" style="1" customWidth="1"/>
    <col min="12036" max="12036" width="15.7109375" style="1" customWidth="1"/>
    <col min="12037" max="12037" width="14.5703125" style="1" bestFit="1" customWidth="1"/>
    <col min="12038" max="12286" width="9.140625" style="1"/>
    <col min="12287" max="12287" width="105.140625" style="1" customWidth="1"/>
    <col min="12288" max="12288" width="9.140625" style="1"/>
    <col min="12289" max="12289" width="15" style="1" customWidth="1"/>
    <col min="12290" max="12290" width="15.5703125" style="1" customWidth="1"/>
    <col min="12291" max="12291" width="17.140625" style="1" customWidth="1"/>
    <col min="12292" max="12292" width="15.7109375" style="1" customWidth="1"/>
    <col min="12293" max="12293" width="14.5703125" style="1" bestFit="1" customWidth="1"/>
    <col min="12294" max="12542" width="9.140625" style="1"/>
    <col min="12543" max="12543" width="105.140625" style="1" customWidth="1"/>
    <col min="12544" max="12544" width="9.140625" style="1"/>
    <col min="12545" max="12545" width="15" style="1" customWidth="1"/>
    <col min="12546" max="12546" width="15.5703125" style="1" customWidth="1"/>
    <col min="12547" max="12547" width="17.140625" style="1" customWidth="1"/>
    <col min="12548" max="12548" width="15.7109375" style="1" customWidth="1"/>
    <col min="12549" max="12549" width="14.5703125" style="1" bestFit="1" customWidth="1"/>
    <col min="12550" max="12798" width="9.140625" style="1"/>
    <col min="12799" max="12799" width="105.140625" style="1" customWidth="1"/>
    <col min="12800" max="12800" width="9.140625" style="1"/>
    <col min="12801" max="12801" width="15" style="1" customWidth="1"/>
    <col min="12802" max="12802" width="15.5703125" style="1" customWidth="1"/>
    <col min="12803" max="12803" width="17.140625" style="1" customWidth="1"/>
    <col min="12804" max="12804" width="15.7109375" style="1" customWidth="1"/>
    <col min="12805" max="12805" width="14.5703125" style="1" bestFit="1" customWidth="1"/>
    <col min="12806" max="13054" width="9.140625" style="1"/>
    <col min="13055" max="13055" width="105.140625" style="1" customWidth="1"/>
    <col min="13056" max="13056" width="9.140625" style="1"/>
    <col min="13057" max="13057" width="15" style="1" customWidth="1"/>
    <col min="13058" max="13058" width="15.5703125" style="1" customWidth="1"/>
    <col min="13059" max="13059" width="17.140625" style="1" customWidth="1"/>
    <col min="13060" max="13060" width="15.7109375" style="1" customWidth="1"/>
    <col min="13061" max="13061" width="14.5703125" style="1" bestFit="1" customWidth="1"/>
    <col min="13062" max="13310" width="9.140625" style="1"/>
    <col min="13311" max="13311" width="105.140625" style="1" customWidth="1"/>
    <col min="13312" max="13312" width="9.140625" style="1"/>
    <col min="13313" max="13313" width="15" style="1" customWidth="1"/>
    <col min="13314" max="13314" width="15.5703125" style="1" customWidth="1"/>
    <col min="13315" max="13315" width="17.140625" style="1" customWidth="1"/>
    <col min="13316" max="13316" width="15.7109375" style="1" customWidth="1"/>
    <col min="13317" max="13317" width="14.5703125" style="1" bestFit="1" customWidth="1"/>
    <col min="13318" max="13566" width="9.140625" style="1"/>
    <col min="13567" max="13567" width="105.140625" style="1" customWidth="1"/>
    <col min="13568" max="13568" width="9.140625" style="1"/>
    <col min="13569" max="13569" width="15" style="1" customWidth="1"/>
    <col min="13570" max="13570" width="15.5703125" style="1" customWidth="1"/>
    <col min="13571" max="13571" width="17.140625" style="1" customWidth="1"/>
    <col min="13572" max="13572" width="15.7109375" style="1" customWidth="1"/>
    <col min="13573" max="13573" width="14.5703125" style="1" bestFit="1" customWidth="1"/>
    <col min="13574" max="13822" width="9.140625" style="1"/>
    <col min="13823" max="13823" width="105.140625" style="1" customWidth="1"/>
    <col min="13824" max="13824" width="9.140625" style="1"/>
    <col min="13825" max="13825" width="15" style="1" customWidth="1"/>
    <col min="13826" max="13826" width="15.5703125" style="1" customWidth="1"/>
    <col min="13827" max="13827" width="17.140625" style="1" customWidth="1"/>
    <col min="13828" max="13828" width="15.7109375" style="1" customWidth="1"/>
    <col min="13829" max="13829" width="14.5703125" style="1" bestFit="1" customWidth="1"/>
    <col min="13830" max="14078" width="9.140625" style="1"/>
    <col min="14079" max="14079" width="105.140625" style="1" customWidth="1"/>
    <col min="14080" max="14080" width="9.140625" style="1"/>
    <col min="14081" max="14081" width="15" style="1" customWidth="1"/>
    <col min="14082" max="14082" width="15.5703125" style="1" customWidth="1"/>
    <col min="14083" max="14083" width="17.140625" style="1" customWidth="1"/>
    <col min="14084" max="14084" width="15.7109375" style="1" customWidth="1"/>
    <col min="14085" max="14085" width="14.5703125" style="1" bestFit="1" customWidth="1"/>
    <col min="14086" max="14334" width="9.140625" style="1"/>
    <col min="14335" max="14335" width="105.140625" style="1" customWidth="1"/>
    <col min="14336" max="14336" width="9.140625" style="1"/>
    <col min="14337" max="14337" width="15" style="1" customWidth="1"/>
    <col min="14338" max="14338" width="15.5703125" style="1" customWidth="1"/>
    <col min="14339" max="14339" width="17.140625" style="1" customWidth="1"/>
    <col min="14340" max="14340" width="15.7109375" style="1" customWidth="1"/>
    <col min="14341" max="14341" width="14.5703125" style="1" bestFit="1" customWidth="1"/>
    <col min="14342" max="14590" width="9.140625" style="1"/>
    <col min="14591" max="14591" width="105.140625" style="1" customWidth="1"/>
    <col min="14592" max="14592" width="9.140625" style="1"/>
    <col min="14593" max="14593" width="15" style="1" customWidth="1"/>
    <col min="14594" max="14594" width="15.5703125" style="1" customWidth="1"/>
    <col min="14595" max="14595" width="17.140625" style="1" customWidth="1"/>
    <col min="14596" max="14596" width="15.7109375" style="1" customWidth="1"/>
    <col min="14597" max="14597" width="14.5703125" style="1" bestFit="1" customWidth="1"/>
    <col min="14598" max="14846" width="9.140625" style="1"/>
    <col min="14847" max="14847" width="105.140625" style="1" customWidth="1"/>
    <col min="14848" max="14848" width="9.140625" style="1"/>
    <col min="14849" max="14849" width="15" style="1" customWidth="1"/>
    <col min="14850" max="14850" width="15.5703125" style="1" customWidth="1"/>
    <col min="14851" max="14851" width="17.140625" style="1" customWidth="1"/>
    <col min="14852" max="14852" width="15.7109375" style="1" customWidth="1"/>
    <col min="14853" max="14853" width="14.5703125" style="1" bestFit="1" customWidth="1"/>
    <col min="14854" max="15102" width="9.140625" style="1"/>
    <col min="15103" max="15103" width="105.140625" style="1" customWidth="1"/>
    <col min="15104" max="15104" width="9.140625" style="1"/>
    <col min="15105" max="15105" width="15" style="1" customWidth="1"/>
    <col min="15106" max="15106" width="15.5703125" style="1" customWidth="1"/>
    <col min="15107" max="15107" width="17.140625" style="1" customWidth="1"/>
    <col min="15108" max="15108" width="15.7109375" style="1" customWidth="1"/>
    <col min="15109" max="15109" width="14.5703125" style="1" bestFit="1" customWidth="1"/>
    <col min="15110" max="15358" width="9.140625" style="1"/>
    <col min="15359" max="15359" width="105.140625" style="1" customWidth="1"/>
    <col min="15360" max="15360" width="9.140625" style="1"/>
    <col min="15361" max="15361" width="15" style="1" customWidth="1"/>
    <col min="15362" max="15362" width="15.5703125" style="1" customWidth="1"/>
    <col min="15363" max="15363" width="17.140625" style="1" customWidth="1"/>
    <col min="15364" max="15364" width="15.7109375" style="1" customWidth="1"/>
    <col min="15365" max="15365" width="14.5703125" style="1" bestFit="1" customWidth="1"/>
    <col min="15366" max="15614" width="9.140625" style="1"/>
    <col min="15615" max="15615" width="105.140625" style="1" customWidth="1"/>
    <col min="15616" max="15616" width="9.140625" style="1"/>
    <col min="15617" max="15617" width="15" style="1" customWidth="1"/>
    <col min="15618" max="15618" width="15.5703125" style="1" customWidth="1"/>
    <col min="15619" max="15619" width="17.140625" style="1" customWidth="1"/>
    <col min="15620" max="15620" width="15.7109375" style="1" customWidth="1"/>
    <col min="15621" max="15621" width="14.5703125" style="1" bestFit="1" customWidth="1"/>
    <col min="15622" max="15870" width="9.140625" style="1"/>
    <col min="15871" max="15871" width="105.140625" style="1" customWidth="1"/>
    <col min="15872" max="15872" width="9.140625" style="1"/>
    <col min="15873" max="15873" width="15" style="1" customWidth="1"/>
    <col min="15874" max="15874" width="15.5703125" style="1" customWidth="1"/>
    <col min="15875" max="15875" width="17.140625" style="1" customWidth="1"/>
    <col min="15876" max="15876" width="15.7109375" style="1" customWidth="1"/>
    <col min="15877" max="15877" width="14.5703125" style="1" bestFit="1" customWidth="1"/>
    <col min="15878" max="16126" width="9.140625" style="1"/>
    <col min="16127" max="16127" width="105.140625" style="1" customWidth="1"/>
    <col min="16128" max="16128" width="9.140625" style="1"/>
    <col min="16129" max="16129" width="15" style="1" customWidth="1"/>
    <col min="16130" max="16130" width="15.5703125" style="1" customWidth="1"/>
    <col min="16131" max="16131" width="17.140625" style="1" customWidth="1"/>
    <col min="16132" max="16132" width="15.7109375" style="1" customWidth="1"/>
    <col min="16133" max="16133" width="14.5703125" style="1" bestFit="1" customWidth="1"/>
    <col min="16134" max="16384" width="9.140625" style="1"/>
  </cols>
  <sheetData>
    <row r="1" spans="1:12">
      <c r="A1" s="363" t="s">
        <v>281</v>
      </c>
      <c r="B1" s="363"/>
      <c r="C1" s="363"/>
      <c r="D1" s="363"/>
      <c r="E1" s="363"/>
      <c r="F1" s="363"/>
      <c r="G1" s="363"/>
      <c r="H1" s="364"/>
      <c r="I1" s="364"/>
      <c r="J1" s="364"/>
      <c r="K1" s="364"/>
      <c r="L1" s="364"/>
    </row>
    <row r="2" spans="1:12">
      <c r="A2" s="391"/>
      <c r="B2" s="391"/>
      <c r="C2" s="391"/>
      <c r="D2" s="391"/>
      <c r="E2" s="391"/>
      <c r="F2" s="391"/>
      <c r="G2" s="391"/>
    </row>
    <row r="3" spans="1:12" ht="18.75">
      <c r="A3" s="393" t="s">
        <v>100</v>
      </c>
      <c r="B3" s="393"/>
      <c r="C3" s="393"/>
      <c r="D3" s="393"/>
      <c r="E3" s="393"/>
      <c r="F3" s="393"/>
      <c r="G3" s="393"/>
      <c r="H3" s="364"/>
      <c r="I3" s="364"/>
      <c r="J3" s="364"/>
      <c r="K3" s="364"/>
      <c r="L3" s="364"/>
    </row>
    <row r="4" spans="1:12" ht="19.5">
      <c r="A4" s="394" t="s">
        <v>102</v>
      </c>
      <c r="B4" s="394"/>
      <c r="C4" s="394"/>
      <c r="D4" s="394"/>
      <c r="E4" s="394"/>
      <c r="F4" s="394"/>
      <c r="G4" s="394"/>
      <c r="H4" s="364"/>
      <c r="I4" s="364"/>
      <c r="J4" s="364"/>
      <c r="K4" s="364"/>
      <c r="L4" s="364"/>
    </row>
    <row r="5" spans="1:12">
      <c r="A5" s="53" t="s">
        <v>256</v>
      </c>
    </row>
    <row r="6" spans="1:12">
      <c r="A6" s="53"/>
      <c r="C6" s="412"/>
      <c r="D6" s="412"/>
      <c r="E6" s="412"/>
      <c r="F6" s="412"/>
      <c r="G6" s="412"/>
    </row>
    <row r="7" spans="1:12">
      <c r="A7" s="406" t="s">
        <v>26</v>
      </c>
      <c r="B7" s="407" t="s">
        <v>104</v>
      </c>
      <c r="C7" s="409" t="s">
        <v>241</v>
      </c>
      <c r="D7" s="410"/>
      <c r="E7" s="410"/>
      <c r="F7" s="410"/>
      <c r="G7" s="411"/>
      <c r="H7" s="409" t="s">
        <v>105</v>
      </c>
      <c r="I7" s="410"/>
      <c r="J7" s="410"/>
      <c r="K7" s="410"/>
      <c r="L7" s="411"/>
    </row>
    <row r="8" spans="1:12" ht="38.25">
      <c r="A8" s="379"/>
      <c r="B8" s="408"/>
      <c r="C8" s="142" t="s">
        <v>274</v>
      </c>
      <c r="D8" s="143" t="s">
        <v>275</v>
      </c>
      <c r="E8" s="143" t="s">
        <v>276</v>
      </c>
      <c r="F8" s="143" t="s">
        <v>277</v>
      </c>
      <c r="G8" s="144" t="s">
        <v>33</v>
      </c>
      <c r="H8" s="143" t="s">
        <v>278</v>
      </c>
      <c r="I8" s="143" t="s">
        <v>275</v>
      </c>
      <c r="J8" s="143" t="s">
        <v>276</v>
      </c>
      <c r="K8" s="143" t="s">
        <v>279</v>
      </c>
      <c r="L8" s="144" t="s">
        <v>33</v>
      </c>
    </row>
    <row r="9" spans="1:12">
      <c r="A9" s="56" t="s">
        <v>110</v>
      </c>
      <c r="B9" s="211" t="s">
        <v>111</v>
      </c>
      <c r="C9" s="59">
        <v>34922116</v>
      </c>
      <c r="D9" s="59">
        <v>38044658</v>
      </c>
      <c r="E9" s="59">
        <v>38044658</v>
      </c>
      <c r="F9" s="59">
        <v>34922116</v>
      </c>
      <c r="G9" s="67">
        <f>SUM(C9+D9)</f>
        <v>72966774</v>
      </c>
      <c r="H9" s="59">
        <v>34922116</v>
      </c>
      <c r="I9" s="59">
        <v>38044658</v>
      </c>
      <c r="J9" s="59">
        <v>38044658</v>
      </c>
      <c r="K9" s="59">
        <v>34922116</v>
      </c>
      <c r="L9" s="67">
        <f>SUM(H9:I9)</f>
        <v>72966774</v>
      </c>
    </row>
    <row r="10" spans="1:12">
      <c r="A10" s="56" t="s">
        <v>280</v>
      </c>
      <c r="B10" s="213" t="s">
        <v>113</v>
      </c>
      <c r="C10" s="59"/>
      <c r="D10" s="59"/>
      <c r="E10" s="59"/>
      <c r="F10" s="59"/>
      <c r="G10" s="67">
        <f t="shared" ref="G10:G37" si="0">SUM(C10+D10)</f>
        <v>0</v>
      </c>
      <c r="H10" s="59"/>
      <c r="I10" s="59">
        <v>468600</v>
      </c>
      <c r="J10" s="59">
        <v>468600</v>
      </c>
      <c r="K10" s="59"/>
      <c r="L10" s="67">
        <f t="shared" ref="L10:L41" si="1">SUM(H10:I10)</f>
        <v>468600</v>
      </c>
    </row>
    <row r="11" spans="1:12">
      <c r="A11" s="61" t="s">
        <v>114</v>
      </c>
      <c r="B11" s="213" t="s">
        <v>115</v>
      </c>
      <c r="C11" s="59"/>
      <c r="D11" s="59">
        <v>500000</v>
      </c>
      <c r="E11" s="59">
        <v>500000</v>
      </c>
      <c r="F11" s="59"/>
      <c r="G11" s="67">
        <f t="shared" si="0"/>
        <v>500000</v>
      </c>
      <c r="H11" s="59"/>
      <c r="I11" s="59">
        <v>150174</v>
      </c>
      <c r="J11" s="59">
        <v>150174</v>
      </c>
      <c r="K11" s="59"/>
      <c r="L11" s="67">
        <f t="shared" si="1"/>
        <v>150174</v>
      </c>
    </row>
    <row r="12" spans="1:12">
      <c r="A12" s="61" t="s">
        <v>116</v>
      </c>
      <c r="B12" s="213" t="s">
        <v>117</v>
      </c>
      <c r="C12" s="59">
        <v>1416480</v>
      </c>
      <c r="D12" s="59">
        <v>1635850</v>
      </c>
      <c r="E12" s="59">
        <v>1635850</v>
      </c>
      <c r="F12" s="59">
        <v>1416480</v>
      </c>
      <c r="G12" s="67">
        <f t="shared" si="0"/>
        <v>3052330</v>
      </c>
      <c r="H12" s="59">
        <v>1416480</v>
      </c>
      <c r="I12" s="59">
        <v>1635850</v>
      </c>
      <c r="J12" s="59">
        <v>1635850</v>
      </c>
      <c r="K12" s="59">
        <v>1416480</v>
      </c>
      <c r="L12" s="67">
        <f t="shared" si="1"/>
        <v>3052330</v>
      </c>
    </row>
    <row r="13" spans="1:12">
      <c r="A13" s="63" t="s">
        <v>118</v>
      </c>
      <c r="B13" s="213" t="s">
        <v>119</v>
      </c>
      <c r="C13" s="59">
        <v>320000</v>
      </c>
      <c r="D13" s="59">
        <v>300000</v>
      </c>
      <c r="E13" s="59">
        <v>300000</v>
      </c>
      <c r="F13" s="59">
        <v>320000</v>
      </c>
      <c r="G13" s="67">
        <f t="shared" si="0"/>
        <v>620000</v>
      </c>
      <c r="H13" s="59">
        <v>320000</v>
      </c>
      <c r="I13" s="59">
        <v>300000</v>
      </c>
      <c r="J13" s="59">
        <v>300000</v>
      </c>
      <c r="K13" s="59">
        <v>320000</v>
      </c>
      <c r="L13" s="67">
        <f t="shared" si="1"/>
        <v>620000</v>
      </c>
    </row>
    <row r="14" spans="1:12">
      <c r="A14" s="63" t="s">
        <v>120</v>
      </c>
      <c r="B14" s="213" t="s">
        <v>121</v>
      </c>
      <c r="C14" s="59">
        <v>200000</v>
      </c>
      <c r="D14" s="59"/>
      <c r="E14" s="59"/>
      <c r="F14" s="59">
        <v>200000</v>
      </c>
      <c r="G14" s="67">
        <f t="shared" si="0"/>
        <v>200000</v>
      </c>
      <c r="H14" s="59">
        <v>200000</v>
      </c>
      <c r="I14" s="59"/>
      <c r="J14" s="59"/>
      <c r="K14" s="59">
        <v>200000</v>
      </c>
      <c r="L14" s="67">
        <f t="shared" si="1"/>
        <v>200000</v>
      </c>
    </row>
    <row r="15" spans="1:12">
      <c r="A15" s="63" t="s">
        <v>122</v>
      </c>
      <c r="B15" s="213" t="s">
        <v>123</v>
      </c>
      <c r="C15" s="59">
        <v>3966000</v>
      </c>
      <c r="D15" s="59">
        <v>468600</v>
      </c>
      <c r="E15" s="59">
        <v>468600</v>
      </c>
      <c r="F15" s="59">
        <v>3966000</v>
      </c>
      <c r="G15" s="67">
        <f t="shared" si="0"/>
        <v>4434600</v>
      </c>
      <c r="H15" s="59">
        <v>3966000</v>
      </c>
      <c r="I15" s="59">
        <v>468600</v>
      </c>
      <c r="J15" s="59">
        <v>468600</v>
      </c>
      <c r="K15" s="59">
        <v>3966000</v>
      </c>
      <c r="L15" s="67">
        <f t="shared" si="1"/>
        <v>4434600</v>
      </c>
    </row>
    <row r="16" spans="1:12">
      <c r="A16" s="64" t="s">
        <v>124</v>
      </c>
      <c r="B16" s="214" t="s">
        <v>125</v>
      </c>
      <c r="C16" s="67">
        <f>SUM(C9:C15)</f>
        <v>40824596</v>
      </c>
      <c r="D16" s="67">
        <f>SUM(D9:D15)</f>
        <v>40949108</v>
      </c>
      <c r="E16" s="67">
        <f>SUM(E9:E15)</f>
        <v>40949108</v>
      </c>
      <c r="F16" s="67">
        <f>SUM(F9:F15)</f>
        <v>40824596</v>
      </c>
      <c r="G16" s="67">
        <f t="shared" si="0"/>
        <v>81773704</v>
      </c>
      <c r="H16" s="67">
        <f>SUM(H9:H15)</f>
        <v>40824596</v>
      </c>
      <c r="I16" s="67">
        <f>SUM(I9:I15)</f>
        <v>41067882</v>
      </c>
      <c r="J16" s="67">
        <f>SUM(J9:J15)</f>
        <v>41067882</v>
      </c>
      <c r="K16" s="67">
        <f>SUM(K9:K15)</f>
        <v>40824596</v>
      </c>
      <c r="L16" s="67">
        <f t="shared" si="1"/>
        <v>81892478</v>
      </c>
    </row>
    <row r="17" spans="1:12" ht="25.5">
      <c r="A17" s="63" t="s">
        <v>128</v>
      </c>
      <c r="B17" s="213" t="s">
        <v>129</v>
      </c>
      <c r="C17" s="59"/>
      <c r="D17" s="59"/>
      <c r="E17" s="59"/>
      <c r="F17" s="59"/>
      <c r="G17" s="67">
        <f t="shared" si="0"/>
        <v>0</v>
      </c>
      <c r="H17" s="59"/>
      <c r="I17" s="59">
        <v>100000</v>
      </c>
      <c r="J17" s="59">
        <v>100000</v>
      </c>
      <c r="K17" s="59"/>
      <c r="L17" s="67">
        <f t="shared" si="1"/>
        <v>100000</v>
      </c>
    </row>
    <row r="18" spans="1:12">
      <c r="A18" s="71" t="s">
        <v>132</v>
      </c>
      <c r="B18" s="214" t="s">
        <v>133</v>
      </c>
      <c r="C18" s="67"/>
      <c r="D18" s="67"/>
      <c r="E18" s="67"/>
      <c r="F18" s="67"/>
      <c r="G18" s="67">
        <f t="shared" si="0"/>
        <v>0</v>
      </c>
      <c r="H18" s="67">
        <f>SUM(H17)</f>
        <v>0</v>
      </c>
      <c r="I18" s="67">
        <f>SUM(I17)</f>
        <v>100000</v>
      </c>
      <c r="J18" s="67">
        <f>SUM(J17)</f>
        <v>100000</v>
      </c>
      <c r="K18" s="67">
        <f>SUM(K17)</f>
        <v>0</v>
      </c>
      <c r="L18" s="67">
        <f t="shared" si="1"/>
        <v>100000</v>
      </c>
    </row>
    <row r="19" spans="1:12">
      <c r="A19" s="72" t="s">
        <v>134</v>
      </c>
      <c r="B19" s="216" t="s">
        <v>135</v>
      </c>
      <c r="C19" s="67">
        <f>SUM(C16+C18)</f>
        <v>40824596</v>
      </c>
      <c r="D19" s="67">
        <f>SUM(D16+D18)</f>
        <v>40949108</v>
      </c>
      <c r="E19" s="67">
        <f>SUM(E16+E18)</f>
        <v>40949108</v>
      </c>
      <c r="F19" s="67">
        <f>SUM(F16+F18)</f>
        <v>40824596</v>
      </c>
      <c r="G19" s="67">
        <f t="shared" si="0"/>
        <v>81773704</v>
      </c>
      <c r="H19" s="67">
        <f>SUM(H18,H16)</f>
        <v>40824596</v>
      </c>
      <c r="I19" s="67">
        <f>SUM(I18,I16)</f>
        <v>41167882</v>
      </c>
      <c r="J19" s="67">
        <f>SUM(J18,J16)</f>
        <v>41167882</v>
      </c>
      <c r="K19" s="67">
        <f>SUM(K18,K16)</f>
        <v>40824596</v>
      </c>
      <c r="L19" s="67">
        <f t="shared" si="1"/>
        <v>81992478</v>
      </c>
    </row>
    <row r="20" spans="1:12">
      <c r="A20" s="74" t="s">
        <v>136</v>
      </c>
      <c r="B20" s="216" t="s">
        <v>137</v>
      </c>
      <c r="C20" s="67">
        <v>6303533</v>
      </c>
      <c r="D20" s="67">
        <v>6411195</v>
      </c>
      <c r="E20" s="67">
        <v>6411195</v>
      </c>
      <c r="F20" s="67">
        <v>6303533</v>
      </c>
      <c r="G20" s="67">
        <f t="shared" si="0"/>
        <v>12714728</v>
      </c>
      <c r="H20" s="67">
        <v>6303533</v>
      </c>
      <c r="I20" s="67">
        <v>6292421</v>
      </c>
      <c r="J20" s="67">
        <v>6292421</v>
      </c>
      <c r="K20" s="67">
        <v>6303533</v>
      </c>
      <c r="L20" s="67">
        <f t="shared" si="1"/>
        <v>12595954</v>
      </c>
    </row>
    <row r="21" spans="1:12">
      <c r="A21" s="63" t="s">
        <v>138</v>
      </c>
      <c r="B21" s="213" t="s">
        <v>139</v>
      </c>
      <c r="C21" s="59">
        <v>140000</v>
      </c>
      <c r="D21" s="59">
        <v>230000</v>
      </c>
      <c r="E21" s="59">
        <v>230000</v>
      </c>
      <c r="F21" s="59">
        <v>140000</v>
      </c>
      <c r="G21" s="67">
        <f t="shared" si="0"/>
        <v>370000</v>
      </c>
      <c r="H21" s="59">
        <v>140000</v>
      </c>
      <c r="I21" s="59">
        <v>230000</v>
      </c>
      <c r="J21" s="59">
        <v>230000</v>
      </c>
      <c r="K21" s="59">
        <v>140000</v>
      </c>
      <c r="L21" s="67">
        <f t="shared" si="1"/>
        <v>370000</v>
      </c>
    </row>
    <row r="22" spans="1:12">
      <c r="A22" s="63" t="s">
        <v>140</v>
      </c>
      <c r="B22" s="213" t="s">
        <v>141</v>
      </c>
      <c r="C22" s="59">
        <v>560000</v>
      </c>
      <c r="D22" s="59">
        <v>1114000</v>
      </c>
      <c r="E22" s="59">
        <v>1114000</v>
      </c>
      <c r="F22" s="59">
        <v>560000</v>
      </c>
      <c r="G22" s="67">
        <f t="shared" si="0"/>
        <v>1674000</v>
      </c>
      <c r="H22" s="59">
        <v>560000</v>
      </c>
      <c r="I22" s="59">
        <v>814000</v>
      </c>
      <c r="J22" s="59">
        <v>814000</v>
      </c>
      <c r="K22" s="59">
        <v>560000</v>
      </c>
      <c r="L22" s="67">
        <f t="shared" si="1"/>
        <v>1374000</v>
      </c>
    </row>
    <row r="23" spans="1:12">
      <c r="A23" s="71" t="s">
        <v>142</v>
      </c>
      <c r="B23" s="214" t="s">
        <v>143</v>
      </c>
      <c r="C23" s="67">
        <f>SUM(C21:C22)</f>
        <v>700000</v>
      </c>
      <c r="D23" s="67">
        <f>SUM(D21:D22)</f>
        <v>1344000</v>
      </c>
      <c r="E23" s="67">
        <f>SUM(E21:E22)</f>
        <v>1344000</v>
      </c>
      <c r="F23" s="67">
        <f>SUM(F21:F22)</f>
        <v>700000</v>
      </c>
      <c r="G23" s="67">
        <f t="shared" si="0"/>
        <v>2044000</v>
      </c>
      <c r="H23" s="67">
        <f>SUM(H21:H22)</f>
        <v>700000</v>
      </c>
      <c r="I23" s="67">
        <f>SUM(I21:I22)</f>
        <v>1044000</v>
      </c>
      <c r="J23" s="67">
        <f>SUM(J21:J22)</f>
        <v>1044000</v>
      </c>
      <c r="K23" s="67">
        <f>SUM(K21:K22)</f>
        <v>700000</v>
      </c>
      <c r="L23" s="67">
        <f t="shared" si="1"/>
        <v>1744000</v>
      </c>
    </row>
    <row r="24" spans="1:12">
      <c r="A24" s="63" t="s">
        <v>144</v>
      </c>
      <c r="B24" s="213" t="s">
        <v>145</v>
      </c>
      <c r="C24" s="59">
        <v>80000</v>
      </c>
      <c r="D24" s="59">
        <v>20000</v>
      </c>
      <c r="E24" s="59">
        <v>20000</v>
      </c>
      <c r="F24" s="59">
        <v>80000</v>
      </c>
      <c r="G24" s="67">
        <f t="shared" si="0"/>
        <v>100000</v>
      </c>
      <c r="H24" s="59">
        <v>80000</v>
      </c>
      <c r="I24" s="59">
        <v>20000</v>
      </c>
      <c r="J24" s="59">
        <v>20000</v>
      </c>
      <c r="K24" s="59">
        <v>80000</v>
      </c>
      <c r="L24" s="67">
        <f t="shared" si="1"/>
        <v>100000</v>
      </c>
    </row>
    <row r="25" spans="1:12">
      <c r="A25" s="63" t="s">
        <v>146</v>
      </c>
      <c r="B25" s="213" t="s">
        <v>147</v>
      </c>
      <c r="C25" s="59">
        <v>220000</v>
      </c>
      <c r="D25" s="59">
        <v>100000</v>
      </c>
      <c r="E25" s="59">
        <v>100000</v>
      </c>
      <c r="F25" s="59">
        <v>220000</v>
      </c>
      <c r="G25" s="67">
        <f t="shared" si="0"/>
        <v>320000</v>
      </c>
      <c r="H25" s="59">
        <v>220000</v>
      </c>
      <c r="I25" s="59">
        <v>100000</v>
      </c>
      <c r="J25" s="59">
        <v>100000</v>
      </c>
      <c r="K25" s="59">
        <v>220000</v>
      </c>
      <c r="L25" s="67">
        <f t="shared" si="1"/>
        <v>320000</v>
      </c>
    </row>
    <row r="26" spans="1:12">
      <c r="A26" s="71" t="s">
        <v>148</v>
      </c>
      <c r="B26" s="214" t="s">
        <v>149</v>
      </c>
      <c r="C26" s="67">
        <f>SUM(C24:C25)</f>
        <v>300000</v>
      </c>
      <c r="D26" s="67">
        <f>SUM(D24:D25)</f>
        <v>120000</v>
      </c>
      <c r="E26" s="67">
        <f>SUM(E24:E25)</f>
        <v>120000</v>
      </c>
      <c r="F26" s="67">
        <f>SUM(F24:F25)</f>
        <v>300000</v>
      </c>
      <c r="G26" s="67">
        <f t="shared" si="0"/>
        <v>420000</v>
      </c>
      <c r="H26" s="67">
        <f>SUM(H24:H25)</f>
        <v>300000</v>
      </c>
      <c r="I26" s="67">
        <f>SUM(I24:I25)</f>
        <v>120000</v>
      </c>
      <c r="J26" s="67">
        <f>SUM(J24:J25)</f>
        <v>120000</v>
      </c>
      <c r="K26" s="67">
        <f>SUM(K24:K25)</f>
        <v>300000</v>
      </c>
      <c r="L26" s="67">
        <f t="shared" si="1"/>
        <v>420000</v>
      </c>
    </row>
    <row r="27" spans="1:12">
      <c r="A27" s="63" t="s">
        <v>150</v>
      </c>
      <c r="B27" s="213" t="s">
        <v>151</v>
      </c>
      <c r="C27" s="59">
        <v>300000</v>
      </c>
      <c r="D27" s="59">
        <v>950000</v>
      </c>
      <c r="E27" s="59">
        <v>950000</v>
      </c>
      <c r="F27" s="59">
        <v>300000</v>
      </c>
      <c r="G27" s="67">
        <f t="shared" si="0"/>
        <v>1250000</v>
      </c>
      <c r="H27" s="59">
        <v>300000</v>
      </c>
      <c r="I27" s="59">
        <v>1550000</v>
      </c>
      <c r="J27" s="59">
        <v>1550000</v>
      </c>
      <c r="K27" s="59">
        <v>300000</v>
      </c>
      <c r="L27" s="67">
        <f t="shared" si="1"/>
        <v>1850000</v>
      </c>
    </row>
    <row r="28" spans="1:12">
      <c r="A28" s="63" t="s">
        <v>156</v>
      </c>
      <c r="B28" s="213" t="s">
        <v>157</v>
      </c>
      <c r="C28" s="59">
        <v>200000</v>
      </c>
      <c r="D28" s="59">
        <v>400000</v>
      </c>
      <c r="E28" s="59">
        <v>400000</v>
      </c>
      <c r="F28" s="59">
        <v>200000</v>
      </c>
      <c r="G28" s="67">
        <f t="shared" si="0"/>
        <v>600000</v>
      </c>
      <c r="H28" s="59">
        <v>200000</v>
      </c>
      <c r="I28" s="59">
        <v>400000</v>
      </c>
      <c r="J28" s="59">
        <v>400000</v>
      </c>
      <c r="K28" s="59">
        <v>200000</v>
      </c>
      <c r="L28" s="67">
        <f t="shared" si="1"/>
        <v>600000</v>
      </c>
    </row>
    <row r="29" spans="1:12">
      <c r="A29" s="70" t="s">
        <v>160</v>
      </c>
      <c r="B29" s="213" t="s">
        <v>161</v>
      </c>
      <c r="C29" s="59">
        <v>1200000</v>
      </c>
      <c r="D29" s="59">
        <v>250000</v>
      </c>
      <c r="E29" s="59">
        <v>250000</v>
      </c>
      <c r="F29" s="59">
        <v>1200000</v>
      </c>
      <c r="G29" s="67">
        <f t="shared" si="0"/>
        <v>1450000</v>
      </c>
      <c r="H29" s="59">
        <v>1200000</v>
      </c>
      <c r="I29" s="59">
        <v>250000</v>
      </c>
      <c r="J29" s="59">
        <v>250000</v>
      </c>
      <c r="K29" s="59">
        <v>1200000</v>
      </c>
      <c r="L29" s="67">
        <f t="shared" si="1"/>
        <v>1450000</v>
      </c>
    </row>
    <row r="30" spans="1:12">
      <c r="A30" s="63" t="s">
        <v>162</v>
      </c>
      <c r="B30" s="213" t="s">
        <v>163</v>
      </c>
      <c r="C30" s="59">
        <v>1200000</v>
      </c>
      <c r="D30" s="59">
        <v>1600000</v>
      </c>
      <c r="E30" s="59">
        <v>1600000</v>
      </c>
      <c r="F30" s="59">
        <v>1200000</v>
      </c>
      <c r="G30" s="67">
        <f t="shared" si="0"/>
        <v>2800000</v>
      </c>
      <c r="H30" s="59">
        <v>1200000</v>
      </c>
      <c r="I30" s="59">
        <v>1200000</v>
      </c>
      <c r="J30" s="59">
        <v>1200000</v>
      </c>
      <c r="K30" s="59">
        <v>1200000</v>
      </c>
      <c r="L30" s="67">
        <f t="shared" si="1"/>
        <v>2400000</v>
      </c>
    </row>
    <row r="31" spans="1:12">
      <c r="A31" s="71" t="s">
        <v>164</v>
      </c>
      <c r="B31" s="214" t="s">
        <v>165</v>
      </c>
      <c r="C31" s="67">
        <f>SUM(C27:C30)</f>
        <v>2900000</v>
      </c>
      <c r="D31" s="67">
        <f>SUM(D27:D30)</f>
        <v>3200000</v>
      </c>
      <c r="E31" s="67">
        <f>SUM(E27:E30)</f>
        <v>3200000</v>
      </c>
      <c r="F31" s="67">
        <f>SUM(F27:F30)</f>
        <v>2900000</v>
      </c>
      <c r="G31" s="67">
        <f t="shared" si="0"/>
        <v>6100000</v>
      </c>
      <c r="H31" s="67">
        <f>SUM(H27:H30)</f>
        <v>2900000</v>
      </c>
      <c r="I31" s="67">
        <f>SUM(I27:I30)</f>
        <v>3400000</v>
      </c>
      <c r="J31" s="67">
        <f>SUM(J27:J30)</f>
        <v>3400000</v>
      </c>
      <c r="K31" s="67">
        <f>SUM(K27:K30)</f>
        <v>2900000</v>
      </c>
      <c r="L31" s="67">
        <f t="shared" si="1"/>
        <v>6300000</v>
      </c>
    </row>
    <row r="32" spans="1:12">
      <c r="A32" s="63" t="s">
        <v>166</v>
      </c>
      <c r="B32" s="213" t="s">
        <v>167</v>
      </c>
      <c r="C32" s="59">
        <v>200000</v>
      </c>
      <c r="D32" s="59">
        <v>80000</v>
      </c>
      <c r="E32" s="59">
        <v>80000</v>
      </c>
      <c r="F32" s="59">
        <v>200000</v>
      </c>
      <c r="G32" s="67">
        <f t="shared" si="0"/>
        <v>280000</v>
      </c>
      <c r="H32" s="59">
        <v>200000</v>
      </c>
      <c r="I32" s="59">
        <v>80000</v>
      </c>
      <c r="J32" s="59">
        <v>80000</v>
      </c>
      <c r="K32" s="59">
        <v>200000</v>
      </c>
      <c r="L32" s="67">
        <f t="shared" si="1"/>
        <v>280000</v>
      </c>
    </row>
    <row r="33" spans="1:23">
      <c r="A33" s="71" t="s">
        <v>168</v>
      </c>
      <c r="B33" s="214" t="s">
        <v>169</v>
      </c>
      <c r="C33" s="67">
        <f>SUM(C32)</f>
        <v>200000</v>
      </c>
      <c r="D33" s="67">
        <f>SUM(D32)</f>
        <v>80000</v>
      </c>
      <c r="E33" s="67">
        <f>SUM(E32)</f>
        <v>80000</v>
      </c>
      <c r="F33" s="67">
        <f>SUM(F32)</f>
        <v>200000</v>
      </c>
      <c r="G33" s="67">
        <f t="shared" si="0"/>
        <v>280000</v>
      </c>
      <c r="H33" s="67">
        <f>SUM(H32)</f>
        <v>200000</v>
      </c>
      <c r="I33" s="67">
        <f>SUM(I32)</f>
        <v>80000</v>
      </c>
      <c r="J33" s="67">
        <f>SUM(J32)</f>
        <v>80000</v>
      </c>
      <c r="K33" s="67">
        <f>SUM(K32)</f>
        <v>200000</v>
      </c>
      <c r="L33" s="67">
        <f t="shared" si="1"/>
        <v>280000</v>
      </c>
    </row>
    <row r="34" spans="1:23">
      <c r="A34" s="63" t="s">
        <v>170</v>
      </c>
      <c r="B34" s="213" t="s">
        <v>171</v>
      </c>
      <c r="C34" s="59">
        <v>820000</v>
      </c>
      <c r="D34" s="59">
        <v>2087000</v>
      </c>
      <c r="E34" s="59">
        <v>2087000</v>
      </c>
      <c r="F34" s="59">
        <v>820000</v>
      </c>
      <c r="G34" s="67">
        <f t="shared" si="0"/>
        <v>2907000</v>
      </c>
      <c r="H34" s="59">
        <v>820000</v>
      </c>
      <c r="I34" s="59">
        <v>2087000</v>
      </c>
      <c r="J34" s="59">
        <v>2087000</v>
      </c>
      <c r="K34" s="59">
        <v>820000</v>
      </c>
      <c r="L34" s="67">
        <f t="shared" si="1"/>
        <v>2907000</v>
      </c>
    </row>
    <row r="35" spans="1:23">
      <c r="A35" s="63" t="s">
        <v>178</v>
      </c>
      <c r="B35" s="213" t="s">
        <v>179</v>
      </c>
      <c r="C35" s="59">
        <v>40000</v>
      </c>
      <c r="D35" s="59">
        <v>5000</v>
      </c>
      <c r="E35" s="59">
        <v>5000</v>
      </c>
      <c r="F35" s="59">
        <v>40000</v>
      </c>
      <c r="G35" s="67">
        <f t="shared" si="0"/>
        <v>45000</v>
      </c>
      <c r="H35" s="59">
        <v>40000</v>
      </c>
      <c r="I35" s="59">
        <v>5000</v>
      </c>
      <c r="J35" s="59">
        <v>5000</v>
      </c>
      <c r="K35" s="59">
        <v>40000</v>
      </c>
      <c r="L35" s="67">
        <f t="shared" si="1"/>
        <v>45000</v>
      </c>
    </row>
    <row r="36" spans="1:23">
      <c r="A36" s="71" t="s">
        <v>180</v>
      </c>
      <c r="B36" s="214" t="s">
        <v>181</v>
      </c>
      <c r="C36" s="67">
        <f>SUM(C34:C35)</f>
        <v>860000</v>
      </c>
      <c r="D36" s="67">
        <f>SUM(D34:D35)</f>
        <v>2092000</v>
      </c>
      <c r="E36" s="67">
        <f>SUM(E34:E35)</f>
        <v>2092000</v>
      </c>
      <c r="F36" s="67">
        <f>SUM(F34:F35)</f>
        <v>860000</v>
      </c>
      <c r="G36" s="67">
        <f t="shared" si="0"/>
        <v>2952000</v>
      </c>
      <c r="H36" s="67">
        <f>SUM(H34:H35)</f>
        <v>860000</v>
      </c>
      <c r="I36" s="67">
        <f>SUM(I34:I35)</f>
        <v>2092000</v>
      </c>
      <c r="J36" s="67">
        <f>SUM(J34:J35)</f>
        <v>2092000</v>
      </c>
      <c r="K36" s="67">
        <f>SUM(K34:K35)</f>
        <v>860000</v>
      </c>
      <c r="L36" s="67">
        <f t="shared" si="1"/>
        <v>2952000</v>
      </c>
    </row>
    <row r="37" spans="1:23">
      <c r="A37" s="74" t="s">
        <v>182</v>
      </c>
      <c r="B37" s="216" t="s">
        <v>183</v>
      </c>
      <c r="C37" s="67">
        <f>SUM(C23+C26+C31+C33+C36)</f>
        <v>4960000</v>
      </c>
      <c r="D37" s="67">
        <f>SUM(D23+D26+D31+D33+D36)</f>
        <v>6836000</v>
      </c>
      <c r="E37" s="67">
        <f>SUM(E23+E26+E31+E33+E36)</f>
        <v>6836000</v>
      </c>
      <c r="F37" s="67">
        <f>SUM(F23+F26+F31+F33+F36)</f>
        <v>4960000</v>
      </c>
      <c r="G37" s="67">
        <f t="shared" si="0"/>
        <v>11796000</v>
      </c>
      <c r="H37" s="67">
        <f>SUM(H23+H26+H31+H33+H36)</f>
        <v>4960000</v>
      </c>
      <c r="I37" s="67">
        <f>SUM(I23+I26+I31+I33+I36)</f>
        <v>6736000</v>
      </c>
      <c r="J37" s="67">
        <f>SUM(J23+J26+J31+J33+J36)</f>
        <v>6736000</v>
      </c>
      <c r="K37" s="67">
        <f>SUM(K23+K26+K31+K33+K36)</f>
        <v>4960000</v>
      </c>
      <c r="L37" s="67">
        <f t="shared" si="1"/>
        <v>11696000</v>
      </c>
    </row>
    <row r="38" spans="1:23" s="13" customFormat="1" ht="15.75">
      <c r="A38" s="80" t="s">
        <v>80</v>
      </c>
      <c r="B38" s="217"/>
      <c r="C38" s="82">
        <f t="shared" ref="C38:K38" si="2">SUM(C19+C20+C37)</f>
        <v>52088129</v>
      </c>
      <c r="D38" s="89">
        <f t="shared" si="2"/>
        <v>54196303</v>
      </c>
      <c r="E38" s="89">
        <f t="shared" si="2"/>
        <v>54196303</v>
      </c>
      <c r="F38" s="82">
        <f t="shared" si="2"/>
        <v>52088129</v>
      </c>
      <c r="G38" s="67">
        <f t="shared" si="2"/>
        <v>106284432</v>
      </c>
      <c r="H38" s="82">
        <f t="shared" si="2"/>
        <v>52088129</v>
      </c>
      <c r="I38" s="89">
        <f t="shared" si="2"/>
        <v>54196303</v>
      </c>
      <c r="J38" s="89">
        <f t="shared" si="2"/>
        <v>54196303</v>
      </c>
      <c r="K38" s="82">
        <f t="shared" si="2"/>
        <v>52088129</v>
      </c>
      <c r="L38" s="67">
        <f t="shared" si="1"/>
        <v>106284432</v>
      </c>
      <c r="M38" s="219"/>
    </row>
    <row r="39" spans="1:23" s="13" customFormat="1" ht="15.75">
      <c r="A39" s="80" t="s">
        <v>87</v>
      </c>
      <c r="B39" s="217"/>
      <c r="C39" s="220">
        <v>0</v>
      </c>
      <c r="D39" s="220"/>
      <c r="E39" s="220"/>
      <c r="F39" s="220">
        <v>0</v>
      </c>
      <c r="G39" s="67">
        <f t="shared" ref="G39" si="3">SUM(C39+D39)</f>
        <v>0</v>
      </c>
      <c r="H39" s="220"/>
      <c r="I39" s="220"/>
      <c r="J39" s="220"/>
      <c r="K39" s="220"/>
      <c r="L39" s="67">
        <f t="shared" si="1"/>
        <v>0</v>
      </c>
      <c r="M39" s="219"/>
    </row>
    <row r="40" spans="1:23" s="13" customFormat="1" ht="15.75">
      <c r="A40" s="90" t="s">
        <v>230</v>
      </c>
      <c r="B40" s="221" t="s">
        <v>231</v>
      </c>
      <c r="C40" s="89">
        <f>SUM(C38:C39)</f>
        <v>52088129</v>
      </c>
      <c r="D40" s="89">
        <f t="shared" ref="D40:K40" si="4">SUM(D38:D39)</f>
        <v>54196303</v>
      </c>
      <c r="E40" s="89">
        <f t="shared" si="4"/>
        <v>54196303</v>
      </c>
      <c r="F40" s="89">
        <f t="shared" si="4"/>
        <v>52088129</v>
      </c>
      <c r="G40" s="89">
        <f t="shared" si="4"/>
        <v>106284432</v>
      </c>
      <c r="H40" s="89">
        <f t="shared" si="4"/>
        <v>52088129</v>
      </c>
      <c r="I40" s="89">
        <f t="shared" si="4"/>
        <v>54196303</v>
      </c>
      <c r="J40" s="89">
        <f t="shared" si="4"/>
        <v>54196303</v>
      </c>
      <c r="K40" s="89">
        <f t="shared" si="4"/>
        <v>52088129</v>
      </c>
      <c r="L40" s="67">
        <f t="shared" si="1"/>
        <v>106284432</v>
      </c>
      <c r="M40" s="219"/>
    </row>
    <row r="41" spans="1:23" s="13" customFormat="1" ht="15.75">
      <c r="A41" s="106" t="s">
        <v>13</v>
      </c>
      <c r="B41" s="222"/>
      <c r="C41" s="89">
        <f>SUM(C40)</f>
        <v>52088129</v>
      </c>
      <c r="D41" s="89">
        <f t="shared" ref="D41:K41" si="5">SUM(D40)</f>
        <v>54196303</v>
      </c>
      <c r="E41" s="89">
        <f t="shared" si="5"/>
        <v>54196303</v>
      </c>
      <c r="F41" s="89">
        <f t="shared" si="5"/>
        <v>52088129</v>
      </c>
      <c r="G41" s="89">
        <f t="shared" si="5"/>
        <v>106284432</v>
      </c>
      <c r="H41" s="89">
        <f t="shared" si="5"/>
        <v>52088129</v>
      </c>
      <c r="I41" s="89">
        <f t="shared" si="5"/>
        <v>54196303</v>
      </c>
      <c r="J41" s="89">
        <f t="shared" si="5"/>
        <v>54196303</v>
      </c>
      <c r="K41" s="89">
        <f t="shared" si="5"/>
        <v>52088129</v>
      </c>
      <c r="L41" s="67">
        <f t="shared" si="1"/>
        <v>106284432</v>
      </c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</row>
    <row r="42" spans="1:23">
      <c r="B42" s="223"/>
      <c r="C42" s="14"/>
      <c r="D42" s="14"/>
      <c r="E42" s="14"/>
      <c r="F42" s="14"/>
      <c r="G42" s="101"/>
      <c r="H42" s="14"/>
      <c r="I42" s="14"/>
      <c r="J42" s="14"/>
      <c r="K42" s="14"/>
      <c r="L42" s="101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>
      <c r="B43" s="223"/>
      <c r="C43" s="14"/>
      <c r="D43" s="14"/>
      <c r="E43" s="14"/>
      <c r="F43" s="14"/>
      <c r="G43" s="101"/>
      <c r="H43" s="14"/>
      <c r="I43" s="14"/>
      <c r="J43" s="14"/>
      <c r="K43" s="14"/>
      <c r="L43" s="101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>
      <c r="B44" s="223"/>
      <c r="C44" s="14"/>
      <c r="D44" s="14"/>
      <c r="E44" s="14"/>
      <c r="F44" s="14"/>
      <c r="G44" s="101"/>
      <c r="H44" s="14"/>
      <c r="I44" s="14"/>
      <c r="J44" s="14"/>
      <c r="K44" s="14"/>
      <c r="L44" s="101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>
      <c r="B45" s="223"/>
      <c r="C45" s="14"/>
      <c r="D45" s="14"/>
      <c r="E45" s="14"/>
      <c r="F45" s="14"/>
      <c r="G45" s="101"/>
      <c r="H45" s="14"/>
      <c r="I45" s="14"/>
      <c r="J45" s="14"/>
      <c r="K45" s="14"/>
      <c r="L45" s="101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>
      <c r="B46" s="223"/>
      <c r="C46" s="14"/>
      <c r="D46" s="14"/>
      <c r="E46" s="14"/>
      <c r="F46" s="14"/>
      <c r="G46" s="101"/>
      <c r="H46" s="14"/>
      <c r="I46" s="14"/>
      <c r="J46" s="14"/>
      <c r="K46" s="14"/>
      <c r="L46" s="101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>
      <c r="B47" s="223"/>
      <c r="C47" s="14"/>
      <c r="D47" s="14"/>
      <c r="E47" s="14"/>
      <c r="F47" s="14"/>
      <c r="G47" s="101"/>
      <c r="H47" s="14"/>
      <c r="I47" s="14"/>
      <c r="J47" s="14"/>
      <c r="K47" s="14"/>
      <c r="L47" s="101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>
      <c r="B48" s="223"/>
      <c r="C48" s="14"/>
      <c r="D48" s="14"/>
      <c r="E48" s="14"/>
      <c r="F48" s="14"/>
      <c r="G48" s="101"/>
      <c r="H48" s="14"/>
      <c r="I48" s="14"/>
      <c r="J48" s="14"/>
      <c r="K48" s="14"/>
      <c r="L48" s="101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>
      <c r="B49" s="223"/>
      <c r="C49" s="14"/>
      <c r="D49" s="14"/>
      <c r="E49" s="14"/>
      <c r="F49" s="14"/>
      <c r="G49" s="101"/>
      <c r="H49" s="14"/>
      <c r="I49" s="14"/>
      <c r="J49" s="14"/>
      <c r="K49" s="14"/>
      <c r="L49" s="101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>
      <c r="B50" s="223"/>
      <c r="C50" s="14"/>
      <c r="D50" s="14"/>
      <c r="E50" s="14"/>
      <c r="F50" s="14"/>
      <c r="G50" s="101"/>
      <c r="H50" s="14"/>
      <c r="I50" s="14"/>
      <c r="J50" s="14"/>
      <c r="K50" s="14"/>
      <c r="L50" s="101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>
      <c r="B51" s="223"/>
      <c r="C51" s="14"/>
      <c r="D51" s="14"/>
      <c r="E51" s="14"/>
      <c r="F51" s="14"/>
      <c r="G51" s="101"/>
      <c r="H51" s="14"/>
      <c r="I51" s="14"/>
      <c r="J51" s="14"/>
      <c r="K51" s="14"/>
      <c r="L51" s="101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>
      <c r="B52" s="223"/>
      <c r="C52" s="14"/>
      <c r="D52" s="14"/>
      <c r="E52" s="14"/>
      <c r="F52" s="14"/>
      <c r="G52" s="101"/>
      <c r="H52" s="14"/>
      <c r="I52" s="14"/>
      <c r="J52" s="14"/>
      <c r="K52" s="14"/>
      <c r="L52" s="101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>
      <c r="B53" s="223"/>
      <c r="C53" s="14"/>
      <c r="D53" s="14"/>
      <c r="E53" s="14"/>
      <c r="F53" s="14"/>
      <c r="G53" s="101"/>
      <c r="H53" s="14"/>
      <c r="I53" s="14"/>
      <c r="J53" s="14"/>
      <c r="K53" s="14"/>
      <c r="L53" s="101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>
      <c r="B54" s="223"/>
      <c r="C54" s="14"/>
      <c r="D54" s="14"/>
      <c r="E54" s="14"/>
      <c r="F54" s="14"/>
      <c r="G54" s="101"/>
      <c r="H54" s="14"/>
      <c r="I54" s="14"/>
      <c r="J54" s="14"/>
      <c r="K54" s="14"/>
      <c r="L54" s="101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>
      <c r="B55" s="223"/>
      <c r="C55" s="14"/>
      <c r="D55" s="14"/>
      <c r="E55" s="14"/>
      <c r="F55" s="14"/>
      <c r="G55" s="101"/>
      <c r="H55" s="14"/>
      <c r="I55" s="14"/>
      <c r="J55" s="14"/>
      <c r="K55" s="14"/>
      <c r="L55" s="101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>
      <c r="A56" s="14"/>
      <c r="B56" s="223"/>
      <c r="C56" s="14"/>
      <c r="D56" s="14"/>
      <c r="E56" s="14"/>
      <c r="F56" s="14"/>
      <c r="G56" s="101"/>
      <c r="H56" s="14"/>
      <c r="I56" s="14"/>
      <c r="J56" s="14"/>
      <c r="K56" s="14"/>
      <c r="L56" s="101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>
      <c r="A57" s="108"/>
      <c r="B57" s="109"/>
      <c r="C57" s="224"/>
      <c r="D57" s="224"/>
      <c r="E57" s="224"/>
      <c r="F57" s="224"/>
      <c r="G57" s="225"/>
      <c r="H57" s="14"/>
      <c r="I57" s="14"/>
      <c r="J57" s="14"/>
      <c r="K57" s="14"/>
      <c r="L57" s="101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>
      <c r="A58" s="110"/>
      <c r="B58" s="226"/>
      <c r="C58" s="227"/>
      <c r="D58" s="227"/>
      <c r="E58" s="14"/>
      <c r="F58" s="14"/>
      <c r="G58" s="101"/>
      <c r="H58" s="14"/>
      <c r="I58" s="14"/>
      <c r="J58" s="14"/>
      <c r="K58" s="14"/>
      <c r="L58" s="101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>
      <c r="A59" s="110"/>
      <c r="B59" s="226"/>
      <c r="C59" s="227"/>
      <c r="D59" s="227"/>
      <c r="E59" s="14"/>
      <c r="F59" s="14"/>
      <c r="G59" s="101"/>
      <c r="H59" s="14"/>
      <c r="I59" s="14"/>
      <c r="J59" s="14"/>
      <c r="K59" s="14"/>
      <c r="L59" s="101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>
      <c r="A60" s="110"/>
      <c r="B60" s="226"/>
      <c r="C60" s="227"/>
      <c r="D60" s="227"/>
      <c r="E60" s="14"/>
      <c r="F60" s="14"/>
      <c r="G60" s="101"/>
      <c r="H60" s="14"/>
      <c r="I60" s="14"/>
      <c r="J60" s="14"/>
      <c r="K60" s="14"/>
      <c r="L60" s="101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>
      <c r="A61" s="112"/>
      <c r="B61" s="228"/>
      <c r="C61" s="229"/>
      <c r="D61" s="229"/>
      <c r="E61" s="229"/>
      <c r="F61" s="229"/>
      <c r="G61" s="230"/>
      <c r="H61" s="14"/>
      <c r="I61" s="14"/>
      <c r="J61" s="14"/>
      <c r="K61" s="14"/>
      <c r="L61" s="101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>
      <c r="A62" s="110"/>
      <c r="B62" s="226"/>
      <c r="C62" s="227"/>
      <c r="D62" s="227"/>
      <c r="E62" s="227"/>
      <c r="F62" s="227"/>
      <c r="G62" s="230"/>
      <c r="H62" s="14"/>
      <c r="I62" s="14"/>
      <c r="J62" s="14"/>
      <c r="K62" s="14"/>
      <c r="L62" s="101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>
      <c r="A63" s="110"/>
      <c r="B63" s="226"/>
      <c r="C63" s="227"/>
      <c r="D63" s="227"/>
      <c r="E63" s="227"/>
      <c r="F63" s="227"/>
      <c r="G63" s="230"/>
      <c r="H63" s="14"/>
      <c r="I63" s="14"/>
      <c r="J63" s="14"/>
      <c r="K63" s="14"/>
      <c r="L63" s="101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>
      <c r="A64" s="110"/>
      <c r="B64" s="226"/>
      <c r="C64" s="227"/>
      <c r="D64" s="227"/>
      <c r="E64" s="227"/>
      <c r="F64" s="227"/>
      <c r="G64" s="230"/>
      <c r="H64" s="14"/>
      <c r="I64" s="14"/>
      <c r="J64" s="14"/>
      <c r="K64" s="14"/>
      <c r="L64" s="101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>
      <c r="A65" s="112"/>
      <c r="B65" s="228"/>
      <c r="C65" s="229"/>
      <c r="D65" s="229"/>
      <c r="E65" s="229"/>
      <c r="F65" s="229"/>
      <c r="G65" s="230"/>
      <c r="H65" s="14"/>
      <c r="I65" s="14"/>
      <c r="J65" s="14"/>
      <c r="K65" s="14"/>
      <c r="L65" s="101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>
      <c r="A66" s="114"/>
      <c r="B66" s="226"/>
      <c r="C66" s="227"/>
      <c r="D66" s="227"/>
      <c r="E66" s="227"/>
      <c r="F66" s="227"/>
      <c r="G66" s="230"/>
      <c r="H66" s="14"/>
      <c r="I66" s="14"/>
      <c r="J66" s="14"/>
      <c r="K66" s="14"/>
      <c r="L66" s="101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>
      <c r="A67" s="114"/>
      <c r="B67" s="226"/>
      <c r="C67" s="227"/>
      <c r="D67" s="227"/>
      <c r="E67" s="227"/>
      <c r="F67" s="227"/>
      <c r="G67" s="230"/>
      <c r="H67" s="14"/>
      <c r="I67" s="14"/>
      <c r="J67" s="14"/>
      <c r="K67" s="14"/>
      <c r="L67" s="101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>
      <c r="A68" s="114"/>
      <c r="B68" s="226"/>
      <c r="C68" s="227"/>
      <c r="D68" s="227"/>
      <c r="E68" s="227"/>
      <c r="F68" s="227"/>
      <c r="G68" s="230"/>
      <c r="H68" s="14"/>
      <c r="I68" s="14"/>
      <c r="J68" s="14"/>
      <c r="K68" s="14"/>
      <c r="L68" s="101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>
      <c r="A69" s="114"/>
      <c r="B69" s="226"/>
      <c r="C69" s="227"/>
      <c r="D69" s="227"/>
      <c r="E69" s="227"/>
      <c r="F69" s="227"/>
      <c r="G69" s="230"/>
      <c r="H69" s="14"/>
      <c r="I69" s="14"/>
      <c r="J69" s="14"/>
      <c r="K69" s="14"/>
      <c r="L69" s="101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>
      <c r="A70" s="114"/>
      <c r="B70" s="226"/>
      <c r="C70" s="227"/>
      <c r="D70" s="227"/>
      <c r="E70" s="227"/>
      <c r="F70" s="227"/>
      <c r="G70" s="230"/>
      <c r="H70" s="14"/>
      <c r="I70" s="14"/>
      <c r="J70" s="14"/>
      <c r="K70" s="14"/>
      <c r="L70" s="101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>
      <c r="A71" s="114"/>
      <c r="B71" s="226"/>
      <c r="C71" s="227"/>
      <c r="D71" s="227"/>
      <c r="E71" s="227"/>
      <c r="F71" s="227"/>
      <c r="G71" s="230"/>
      <c r="H71" s="14"/>
      <c r="I71" s="14"/>
      <c r="J71" s="14"/>
      <c r="K71" s="14"/>
      <c r="L71" s="101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>
      <c r="A72" s="114"/>
      <c r="B72" s="226"/>
      <c r="C72" s="227"/>
      <c r="D72" s="227"/>
      <c r="E72" s="227"/>
      <c r="F72" s="227"/>
      <c r="G72" s="230"/>
      <c r="H72" s="14"/>
      <c r="I72" s="14"/>
      <c r="J72" s="14"/>
      <c r="K72" s="14"/>
      <c r="L72" s="101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>
      <c r="A73" s="114"/>
      <c r="B73" s="226"/>
      <c r="C73" s="227"/>
      <c r="D73" s="227"/>
      <c r="E73" s="227"/>
      <c r="F73" s="227"/>
      <c r="G73" s="230"/>
      <c r="H73" s="14"/>
      <c r="I73" s="14"/>
      <c r="J73" s="14"/>
      <c r="K73" s="14"/>
      <c r="L73" s="101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>
      <c r="A74" s="115"/>
      <c r="B74" s="228"/>
      <c r="C74" s="229"/>
      <c r="D74" s="229"/>
      <c r="E74" s="229"/>
      <c r="F74" s="229"/>
      <c r="G74" s="230"/>
      <c r="H74" s="14"/>
      <c r="I74" s="14"/>
      <c r="J74" s="14"/>
      <c r="K74" s="14"/>
      <c r="L74" s="101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>
      <c r="A75" s="112"/>
      <c r="B75" s="228"/>
      <c r="C75" s="229"/>
      <c r="D75" s="229"/>
      <c r="E75" s="229"/>
      <c r="F75" s="229"/>
      <c r="G75" s="230"/>
      <c r="H75" s="14"/>
      <c r="I75" s="14"/>
      <c r="J75" s="14"/>
      <c r="K75" s="14"/>
      <c r="L75" s="101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ht="15.75">
      <c r="A76" s="116"/>
      <c r="B76" s="231"/>
      <c r="C76" s="232"/>
      <c r="D76" s="232"/>
      <c r="E76" s="232"/>
      <c r="F76" s="232"/>
      <c r="G76" s="230"/>
      <c r="H76" s="14"/>
      <c r="I76" s="14"/>
      <c r="J76" s="14"/>
      <c r="K76" s="14"/>
      <c r="L76" s="101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>
      <c r="A77" s="110"/>
      <c r="B77" s="226"/>
      <c r="C77" s="227"/>
      <c r="D77" s="227"/>
      <c r="E77" s="227"/>
      <c r="F77" s="227"/>
      <c r="G77" s="230"/>
      <c r="H77" s="14"/>
      <c r="I77" s="14"/>
      <c r="J77" s="14"/>
      <c r="K77" s="14"/>
      <c r="L77" s="101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>
      <c r="A78" s="110"/>
      <c r="B78" s="226"/>
      <c r="C78" s="227"/>
      <c r="D78" s="227"/>
      <c r="E78" s="227"/>
      <c r="F78" s="227"/>
      <c r="G78" s="230"/>
      <c r="H78" s="14"/>
      <c r="I78" s="14"/>
      <c r="J78" s="14"/>
      <c r="K78" s="14"/>
      <c r="L78" s="101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>
      <c r="A79" s="112"/>
      <c r="B79" s="228"/>
      <c r="C79" s="229"/>
      <c r="D79" s="229"/>
      <c r="E79" s="229"/>
      <c r="F79" s="229"/>
      <c r="G79" s="230"/>
      <c r="H79" s="14"/>
      <c r="I79" s="14"/>
      <c r="J79" s="14"/>
      <c r="K79" s="14"/>
      <c r="L79" s="101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>
      <c r="A80" s="114"/>
      <c r="B80" s="226"/>
      <c r="C80" s="227"/>
      <c r="D80" s="227"/>
      <c r="E80" s="227"/>
      <c r="F80" s="227"/>
      <c r="G80" s="230"/>
      <c r="H80" s="14"/>
      <c r="I80" s="14"/>
      <c r="J80" s="14"/>
      <c r="K80" s="14"/>
      <c r="L80" s="101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>
      <c r="A81" s="114"/>
      <c r="B81" s="226"/>
      <c r="C81" s="227"/>
      <c r="D81" s="227"/>
      <c r="E81" s="227"/>
      <c r="F81" s="227"/>
      <c r="G81" s="230"/>
      <c r="H81" s="14"/>
      <c r="I81" s="14"/>
      <c r="J81" s="14"/>
      <c r="K81" s="14"/>
      <c r="L81" s="101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>
      <c r="A82" s="114"/>
      <c r="B82" s="226"/>
      <c r="C82" s="227"/>
      <c r="D82" s="227"/>
      <c r="E82" s="227"/>
      <c r="F82" s="227"/>
      <c r="G82" s="230"/>
      <c r="H82" s="14"/>
      <c r="I82" s="14"/>
      <c r="J82" s="14"/>
      <c r="K82" s="14"/>
      <c r="L82" s="101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>
      <c r="A83" s="114"/>
      <c r="B83" s="226"/>
      <c r="C83" s="227"/>
      <c r="D83" s="227"/>
      <c r="E83" s="227"/>
      <c r="F83" s="227"/>
      <c r="G83" s="230"/>
      <c r="H83" s="14"/>
      <c r="I83" s="14"/>
      <c r="J83" s="14"/>
      <c r="K83" s="14"/>
      <c r="L83" s="101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>
      <c r="A84" s="114"/>
      <c r="B84" s="226"/>
      <c r="C84" s="227"/>
      <c r="D84" s="227"/>
      <c r="E84" s="227"/>
      <c r="F84" s="227"/>
      <c r="G84" s="230"/>
      <c r="H84" s="14"/>
      <c r="I84" s="14"/>
      <c r="J84" s="14"/>
      <c r="K84" s="14"/>
      <c r="L84" s="101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>
      <c r="A85" s="112"/>
      <c r="B85" s="228"/>
      <c r="C85" s="227"/>
      <c r="D85" s="227"/>
      <c r="E85" s="227"/>
      <c r="F85" s="227"/>
      <c r="G85" s="230"/>
      <c r="H85" s="14"/>
      <c r="I85" s="14"/>
      <c r="J85" s="14"/>
      <c r="K85" s="14"/>
      <c r="L85" s="101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>
      <c r="A86" s="114"/>
      <c r="B86" s="226"/>
      <c r="C86" s="227"/>
      <c r="D86" s="227"/>
      <c r="E86" s="227"/>
      <c r="F86" s="227"/>
      <c r="G86" s="230"/>
      <c r="H86" s="14"/>
      <c r="I86" s="14"/>
      <c r="J86" s="14"/>
      <c r="K86" s="14"/>
      <c r="L86" s="101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>
      <c r="A87" s="110"/>
      <c r="B87" s="226"/>
      <c r="C87" s="227"/>
      <c r="D87" s="227"/>
      <c r="E87" s="227"/>
      <c r="F87" s="227"/>
      <c r="G87" s="230"/>
      <c r="H87" s="14"/>
      <c r="I87" s="14"/>
      <c r="J87" s="14"/>
      <c r="K87" s="14"/>
      <c r="L87" s="101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>
      <c r="A88" s="114"/>
      <c r="B88" s="226"/>
      <c r="C88" s="227"/>
      <c r="D88" s="227"/>
      <c r="E88" s="227"/>
      <c r="F88" s="227"/>
      <c r="G88" s="230"/>
      <c r="H88" s="14"/>
      <c r="I88" s="14"/>
      <c r="J88" s="14"/>
      <c r="K88" s="14"/>
      <c r="L88" s="101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>
      <c r="A89" s="120"/>
      <c r="B89" s="108"/>
      <c r="C89" s="229"/>
      <c r="D89" s="229"/>
      <c r="E89" s="229"/>
      <c r="F89" s="229"/>
      <c r="G89" s="230"/>
      <c r="H89" s="14"/>
      <c r="I89" s="14"/>
      <c r="J89" s="14"/>
      <c r="K89" s="14"/>
      <c r="L89" s="101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ht="15.75">
      <c r="A90" s="116"/>
      <c r="B90" s="231"/>
      <c r="C90" s="233"/>
      <c r="D90" s="233"/>
      <c r="E90" s="233"/>
      <c r="F90" s="233"/>
      <c r="G90" s="230"/>
      <c r="H90" s="14"/>
      <c r="I90" s="14"/>
      <c r="J90" s="14"/>
      <c r="K90" s="14"/>
      <c r="L90" s="101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 ht="15.75">
      <c r="A91" s="121"/>
      <c r="B91" s="234"/>
      <c r="C91" s="229"/>
      <c r="D91" s="229"/>
      <c r="E91" s="229"/>
      <c r="F91" s="229"/>
      <c r="G91" s="230"/>
      <c r="H91" s="14"/>
      <c r="I91" s="14"/>
      <c r="J91" s="14"/>
      <c r="K91" s="14"/>
      <c r="L91" s="101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ht="15.75">
      <c r="A92" s="123"/>
      <c r="B92" s="234"/>
      <c r="C92" s="235"/>
      <c r="D92" s="235"/>
      <c r="E92" s="235"/>
      <c r="F92" s="235"/>
      <c r="G92" s="230"/>
      <c r="H92" s="14"/>
      <c r="I92" s="14"/>
      <c r="J92" s="14"/>
      <c r="K92" s="14"/>
      <c r="L92" s="101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ht="15.75">
      <c r="A93" s="123"/>
      <c r="B93" s="234"/>
      <c r="C93" s="229"/>
      <c r="D93" s="229"/>
      <c r="E93" s="229"/>
      <c r="F93" s="229"/>
      <c r="G93" s="230"/>
      <c r="H93" s="14"/>
      <c r="I93" s="14"/>
      <c r="J93" s="14"/>
      <c r="K93" s="14"/>
      <c r="L93" s="101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>
      <c r="A94" s="120"/>
      <c r="B94" s="109"/>
      <c r="C94" s="229"/>
      <c r="D94" s="229"/>
      <c r="E94" s="229"/>
      <c r="F94" s="229"/>
      <c r="G94" s="230"/>
      <c r="H94" s="14"/>
      <c r="I94" s="14"/>
      <c r="J94" s="14"/>
      <c r="K94" s="14"/>
      <c r="L94" s="101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>
      <c r="A95" s="124"/>
      <c r="B95" s="109"/>
      <c r="C95" s="227"/>
      <c r="D95" s="227"/>
      <c r="E95" s="227"/>
      <c r="F95" s="227"/>
      <c r="G95" s="230"/>
      <c r="H95" s="14"/>
      <c r="I95" s="14"/>
      <c r="J95" s="14"/>
      <c r="K95" s="14"/>
      <c r="L95" s="101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>
      <c r="A96" s="110"/>
      <c r="B96" s="236"/>
      <c r="C96" s="227"/>
      <c r="D96" s="227"/>
      <c r="E96" s="227"/>
      <c r="F96" s="227"/>
      <c r="G96" s="230"/>
      <c r="H96" s="14"/>
      <c r="I96" s="14"/>
      <c r="J96" s="14"/>
      <c r="K96" s="14"/>
      <c r="L96" s="101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>
      <c r="A97" s="110"/>
      <c r="B97" s="236"/>
      <c r="C97" s="227"/>
      <c r="D97" s="227"/>
      <c r="E97" s="227"/>
      <c r="F97" s="227"/>
      <c r="G97" s="230"/>
      <c r="H97" s="14"/>
      <c r="I97" s="14"/>
      <c r="J97" s="14"/>
      <c r="K97" s="14"/>
      <c r="L97" s="101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>
      <c r="A98" s="110"/>
      <c r="B98" s="236"/>
      <c r="C98" s="227"/>
      <c r="D98" s="227"/>
      <c r="E98" s="227"/>
      <c r="F98" s="227"/>
      <c r="G98" s="230"/>
      <c r="H98" s="14"/>
      <c r="I98" s="14"/>
      <c r="J98" s="14"/>
      <c r="K98" s="14"/>
      <c r="L98" s="101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>
      <c r="A99" s="114"/>
      <c r="B99" s="226"/>
      <c r="C99" s="227"/>
      <c r="D99" s="227"/>
      <c r="E99" s="227"/>
      <c r="F99" s="227"/>
      <c r="G99" s="230"/>
      <c r="H99" s="14"/>
      <c r="I99" s="14"/>
      <c r="J99" s="14"/>
      <c r="K99" s="14"/>
      <c r="L99" s="101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>
      <c r="A100" s="115"/>
      <c r="B100" s="228"/>
      <c r="C100" s="229"/>
      <c r="D100" s="229"/>
      <c r="E100" s="229"/>
      <c r="F100" s="229"/>
      <c r="G100" s="230"/>
      <c r="H100" s="14"/>
      <c r="I100" s="14"/>
      <c r="J100" s="14"/>
      <c r="K100" s="14"/>
      <c r="L100" s="101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>
      <c r="A101" s="125"/>
      <c r="B101" s="236"/>
      <c r="C101" s="227"/>
      <c r="D101" s="227"/>
      <c r="E101" s="227"/>
      <c r="F101" s="227"/>
      <c r="G101" s="230"/>
      <c r="H101" s="14"/>
      <c r="I101" s="14"/>
      <c r="J101" s="14"/>
      <c r="K101" s="14"/>
      <c r="L101" s="101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>
      <c r="A102" s="125"/>
      <c r="B102" s="236"/>
      <c r="C102" s="227"/>
      <c r="D102" s="227"/>
      <c r="E102" s="227"/>
      <c r="F102" s="227"/>
      <c r="G102" s="230"/>
      <c r="H102" s="14"/>
      <c r="I102" s="14"/>
      <c r="J102" s="14"/>
      <c r="K102" s="14"/>
      <c r="L102" s="101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>
      <c r="A103" s="125"/>
      <c r="B103" s="236"/>
      <c r="C103" s="227"/>
      <c r="D103" s="227"/>
      <c r="E103" s="227"/>
      <c r="F103" s="227"/>
      <c r="G103" s="230"/>
    </row>
    <row r="104" spans="1:23">
      <c r="A104" s="125"/>
      <c r="B104" s="236"/>
      <c r="C104" s="227"/>
      <c r="D104" s="227"/>
      <c r="E104" s="227"/>
      <c r="F104" s="227"/>
      <c r="G104" s="230"/>
    </row>
    <row r="105" spans="1:23">
      <c r="A105" s="114"/>
      <c r="B105" s="236"/>
      <c r="C105" s="227"/>
      <c r="D105" s="227"/>
      <c r="E105" s="227"/>
      <c r="F105" s="227"/>
      <c r="G105" s="230"/>
    </row>
    <row r="106" spans="1:23">
      <c r="A106" s="120"/>
      <c r="B106" s="109"/>
      <c r="C106" s="229"/>
      <c r="D106" s="229"/>
      <c r="E106" s="229"/>
      <c r="F106" s="229"/>
      <c r="G106" s="230"/>
    </row>
    <row r="107" spans="1:23">
      <c r="A107" s="120"/>
      <c r="B107" s="109"/>
      <c r="C107" s="227"/>
      <c r="D107" s="227"/>
      <c r="E107" s="227"/>
      <c r="F107" s="227"/>
      <c r="G107" s="230"/>
    </row>
    <row r="108" spans="1:23">
      <c r="A108" s="114"/>
      <c r="B108" s="236"/>
      <c r="C108" s="227"/>
      <c r="D108" s="227"/>
      <c r="E108" s="227"/>
      <c r="F108" s="227"/>
      <c r="G108" s="230"/>
    </row>
    <row r="109" spans="1:23">
      <c r="A109" s="115"/>
      <c r="B109" s="237"/>
      <c r="C109" s="229"/>
      <c r="D109" s="229"/>
      <c r="E109" s="229"/>
      <c r="F109" s="229"/>
      <c r="G109" s="230"/>
    </row>
    <row r="110" spans="1:23" ht="15.75">
      <c r="A110" s="123"/>
      <c r="B110" s="238"/>
      <c r="C110" s="229"/>
      <c r="D110" s="229"/>
      <c r="E110" s="229"/>
      <c r="F110" s="229"/>
      <c r="G110" s="230"/>
    </row>
    <row r="111" spans="1:23">
      <c r="A111" s="14"/>
      <c r="B111" s="223"/>
      <c r="C111" s="14"/>
      <c r="D111" s="14"/>
      <c r="E111" s="14"/>
      <c r="F111" s="14"/>
      <c r="G111" s="101"/>
    </row>
    <row r="112" spans="1:23">
      <c r="A112" s="14"/>
      <c r="B112" s="223"/>
      <c r="C112" s="14"/>
      <c r="D112" s="14"/>
      <c r="E112" s="14"/>
      <c r="F112" s="14"/>
      <c r="G112" s="101"/>
    </row>
    <row r="113" spans="1:7">
      <c r="A113" s="14"/>
      <c r="B113" s="223"/>
      <c r="C113" s="14"/>
      <c r="D113" s="14"/>
      <c r="E113" s="14"/>
      <c r="F113" s="14"/>
      <c r="G113" s="101"/>
    </row>
    <row r="114" spans="1:7">
      <c r="A114" s="14"/>
      <c r="B114" s="223"/>
      <c r="C114" s="14"/>
      <c r="D114" s="14"/>
      <c r="E114" s="14"/>
      <c r="F114" s="14"/>
      <c r="G114" s="101"/>
    </row>
    <row r="115" spans="1:7">
      <c r="A115" s="14"/>
      <c r="B115" s="223"/>
      <c r="C115" s="14"/>
      <c r="D115" s="14"/>
      <c r="E115" s="14"/>
      <c r="F115" s="14"/>
      <c r="G115" s="101"/>
    </row>
    <row r="116" spans="1:7">
      <c r="A116" s="14"/>
      <c r="B116" s="223"/>
      <c r="C116" s="14"/>
      <c r="D116" s="14"/>
      <c r="E116" s="14"/>
      <c r="F116" s="14"/>
      <c r="G116" s="101"/>
    </row>
  </sheetData>
  <mergeCells count="9">
    <mergeCell ref="A7:A8"/>
    <mergeCell ref="B7:B8"/>
    <mergeCell ref="C7:G7"/>
    <mergeCell ref="H7:L7"/>
    <mergeCell ref="A1:L1"/>
    <mergeCell ref="A2:G2"/>
    <mergeCell ref="A3:L3"/>
    <mergeCell ref="A4:L4"/>
    <mergeCell ref="C6:G6"/>
  </mergeCells>
  <printOptions horizontalCentered="1"/>
  <pageMargins left="0" right="0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2"/>
  <sheetViews>
    <sheetView workbookViewId="0">
      <selection activeCell="J10" sqref="J10"/>
    </sheetView>
  </sheetViews>
  <sheetFormatPr defaultRowHeight="15"/>
  <cols>
    <col min="1" max="1" width="87.28515625" customWidth="1"/>
    <col min="2" max="2" width="17.7109375" customWidth="1"/>
    <col min="3" max="3" width="15" customWidth="1"/>
    <col min="4" max="4" width="21.7109375" customWidth="1"/>
    <col min="5" max="5" width="17.7109375" customWidth="1"/>
    <col min="257" max="257" width="86.28515625" customWidth="1"/>
    <col min="258" max="258" width="28.28515625" customWidth="1"/>
    <col min="259" max="259" width="29.140625" customWidth="1"/>
    <col min="260" max="260" width="29.42578125" customWidth="1"/>
    <col min="261" max="261" width="18.42578125" customWidth="1"/>
    <col min="513" max="513" width="86.28515625" customWidth="1"/>
    <col min="514" max="514" width="28.28515625" customWidth="1"/>
    <col min="515" max="515" width="29.140625" customWidth="1"/>
    <col min="516" max="516" width="29.42578125" customWidth="1"/>
    <col min="517" max="517" width="18.42578125" customWidth="1"/>
    <col min="769" max="769" width="86.28515625" customWidth="1"/>
    <col min="770" max="770" width="28.28515625" customWidth="1"/>
    <col min="771" max="771" width="29.140625" customWidth="1"/>
    <col min="772" max="772" width="29.42578125" customWidth="1"/>
    <col min="773" max="773" width="18.42578125" customWidth="1"/>
    <col min="1025" max="1025" width="86.28515625" customWidth="1"/>
    <col min="1026" max="1026" width="28.28515625" customWidth="1"/>
    <col min="1027" max="1027" width="29.140625" customWidth="1"/>
    <col min="1028" max="1028" width="29.42578125" customWidth="1"/>
    <col min="1029" max="1029" width="18.42578125" customWidth="1"/>
    <col min="1281" max="1281" width="86.28515625" customWidth="1"/>
    <col min="1282" max="1282" width="28.28515625" customWidth="1"/>
    <col min="1283" max="1283" width="29.140625" customWidth="1"/>
    <col min="1284" max="1284" width="29.42578125" customWidth="1"/>
    <col min="1285" max="1285" width="18.42578125" customWidth="1"/>
    <col min="1537" max="1537" width="86.28515625" customWidth="1"/>
    <col min="1538" max="1538" width="28.28515625" customWidth="1"/>
    <col min="1539" max="1539" width="29.140625" customWidth="1"/>
    <col min="1540" max="1540" width="29.42578125" customWidth="1"/>
    <col min="1541" max="1541" width="18.42578125" customWidth="1"/>
    <col min="1793" max="1793" width="86.28515625" customWidth="1"/>
    <col min="1794" max="1794" width="28.28515625" customWidth="1"/>
    <col min="1795" max="1795" width="29.140625" customWidth="1"/>
    <col min="1796" max="1796" width="29.42578125" customWidth="1"/>
    <col min="1797" max="1797" width="18.42578125" customWidth="1"/>
    <col min="2049" max="2049" width="86.28515625" customWidth="1"/>
    <col min="2050" max="2050" width="28.28515625" customWidth="1"/>
    <col min="2051" max="2051" width="29.140625" customWidth="1"/>
    <col min="2052" max="2052" width="29.42578125" customWidth="1"/>
    <col min="2053" max="2053" width="18.42578125" customWidth="1"/>
    <col min="2305" max="2305" width="86.28515625" customWidth="1"/>
    <col min="2306" max="2306" width="28.28515625" customWidth="1"/>
    <col min="2307" max="2307" width="29.140625" customWidth="1"/>
    <col min="2308" max="2308" width="29.42578125" customWidth="1"/>
    <col min="2309" max="2309" width="18.42578125" customWidth="1"/>
    <col min="2561" max="2561" width="86.28515625" customWidth="1"/>
    <col min="2562" max="2562" width="28.28515625" customWidth="1"/>
    <col min="2563" max="2563" width="29.140625" customWidth="1"/>
    <col min="2564" max="2564" width="29.42578125" customWidth="1"/>
    <col min="2565" max="2565" width="18.42578125" customWidth="1"/>
    <col min="2817" max="2817" width="86.28515625" customWidth="1"/>
    <col min="2818" max="2818" width="28.28515625" customWidth="1"/>
    <col min="2819" max="2819" width="29.140625" customWidth="1"/>
    <col min="2820" max="2820" width="29.42578125" customWidth="1"/>
    <col min="2821" max="2821" width="18.42578125" customWidth="1"/>
    <col min="3073" max="3073" width="86.28515625" customWidth="1"/>
    <col min="3074" max="3074" width="28.28515625" customWidth="1"/>
    <col min="3075" max="3075" width="29.140625" customWidth="1"/>
    <col min="3076" max="3076" width="29.42578125" customWidth="1"/>
    <col min="3077" max="3077" width="18.42578125" customWidth="1"/>
    <col min="3329" max="3329" width="86.28515625" customWidth="1"/>
    <col min="3330" max="3330" width="28.28515625" customWidth="1"/>
    <col min="3331" max="3331" width="29.140625" customWidth="1"/>
    <col min="3332" max="3332" width="29.42578125" customWidth="1"/>
    <col min="3333" max="3333" width="18.42578125" customWidth="1"/>
    <col min="3585" max="3585" width="86.28515625" customWidth="1"/>
    <col min="3586" max="3586" width="28.28515625" customWidth="1"/>
    <col min="3587" max="3587" width="29.140625" customWidth="1"/>
    <col min="3588" max="3588" width="29.42578125" customWidth="1"/>
    <col min="3589" max="3589" width="18.42578125" customWidth="1"/>
    <col min="3841" max="3841" width="86.28515625" customWidth="1"/>
    <col min="3842" max="3842" width="28.28515625" customWidth="1"/>
    <col min="3843" max="3843" width="29.140625" customWidth="1"/>
    <col min="3844" max="3844" width="29.42578125" customWidth="1"/>
    <col min="3845" max="3845" width="18.42578125" customWidth="1"/>
    <col min="4097" max="4097" width="86.28515625" customWidth="1"/>
    <col min="4098" max="4098" width="28.28515625" customWidth="1"/>
    <col min="4099" max="4099" width="29.140625" customWidth="1"/>
    <col min="4100" max="4100" width="29.42578125" customWidth="1"/>
    <col min="4101" max="4101" width="18.42578125" customWidth="1"/>
    <col min="4353" max="4353" width="86.28515625" customWidth="1"/>
    <col min="4354" max="4354" width="28.28515625" customWidth="1"/>
    <col min="4355" max="4355" width="29.140625" customWidth="1"/>
    <col min="4356" max="4356" width="29.42578125" customWidth="1"/>
    <col min="4357" max="4357" width="18.42578125" customWidth="1"/>
    <col min="4609" max="4609" width="86.28515625" customWidth="1"/>
    <col min="4610" max="4610" width="28.28515625" customWidth="1"/>
    <col min="4611" max="4611" width="29.140625" customWidth="1"/>
    <col min="4612" max="4612" width="29.42578125" customWidth="1"/>
    <col min="4613" max="4613" width="18.42578125" customWidth="1"/>
    <col min="4865" max="4865" width="86.28515625" customWidth="1"/>
    <col min="4866" max="4866" width="28.28515625" customWidth="1"/>
    <col min="4867" max="4867" width="29.140625" customWidth="1"/>
    <col min="4868" max="4868" width="29.42578125" customWidth="1"/>
    <col min="4869" max="4869" width="18.42578125" customWidth="1"/>
    <col min="5121" max="5121" width="86.28515625" customWidth="1"/>
    <col min="5122" max="5122" width="28.28515625" customWidth="1"/>
    <col min="5123" max="5123" width="29.140625" customWidth="1"/>
    <col min="5124" max="5124" width="29.42578125" customWidth="1"/>
    <col min="5125" max="5125" width="18.42578125" customWidth="1"/>
    <col min="5377" max="5377" width="86.28515625" customWidth="1"/>
    <col min="5378" max="5378" width="28.28515625" customWidth="1"/>
    <col min="5379" max="5379" width="29.140625" customWidth="1"/>
    <col min="5380" max="5380" width="29.42578125" customWidth="1"/>
    <col min="5381" max="5381" width="18.42578125" customWidth="1"/>
    <col min="5633" max="5633" width="86.28515625" customWidth="1"/>
    <col min="5634" max="5634" width="28.28515625" customWidth="1"/>
    <col min="5635" max="5635" width="29.140625" customWidth="1"/>
    <col min="5636" max="5636" width="29.42578125" customWidth="1"/>
    <col min="5637" max="5637" width="18.42578125" customWidth="1"/>
    <col min="5889" max="5889" width="86.28515625" customWidth="1"/>
    <col min="5890" max="5890" width="28.28515625" customWidth="1"/>
    <col min="5891" max="5891" width="29.140625" customWidth="1"/>
    <col min="5892" max="5892" width="29.42578125" customWidth="1"/>
    <col min="5893" max="5893" width="18.42578125" customWidth="1"/>
    <col min="6145" max="6145" width="86.28515625" customWidth="1"/>
    <col min="6146" max="6146" width="28.28515625" customWidth="1"/>
    <col min="6147" max="6147" width="29.140625" customWidth="1"/>
    <col min="6148" max="6148" width="29.42578125" customWidth="1"/>
    <col min="6149" max="6149" width="18.42578125" customWidth="1"/>
    <col min="6401" max="6401" width="86.28515625" customWidth="1"/>
    <col min="6402" max="6402" width="28.28515625" customWidth="1"/>
    <col min="6403" max="6403" width="29.140625" customWidth="1"/>
    <col min="6404" max="6404" width="29.42578125" customWidth="1"/>
    <col min="6405" max="6405" width="18.42578125" customWidth="1"/>
    <col min="6657" max="6657" width="86.28515625" customWidth="1"/>
    <col min="6658" max="6658" width="28.28515625" customWidth="1"/>
    <col min="6659" max="6659" width="29.140625" customWidth="1"/>
    <col min="6660" max="6660" width="29.42578125" customWidth="1"/>
    <col min="6661" max="6661" width="18.42578125" customWidth="1"/>
    <col min="6913" max="6913" width="86.28515625" customWidth="1"/>
    <col min="6914" max="6914" width="28.28515625" customWidth="1"/>
    <col min="6915" max="6915" width="29.140625" customWidth="1"/>
    <col min="6916" max="6916" width="29.42578125" customWidth="1"/>
    <col min="6917" max="6917" width="18.42578125" customWidth="1"/>
    <col min="7169" max="7169" width="86.28515625" customWidth="1"/>
    <col min="7170" max="7170" width="28.28515625" customWidth="1"/>
    <col min="7171" max="7171" width="29.140625" customWidth="1"/>
    <col min="7172" max="7172" width="29.42578125" customWidth="1"/>
    <col min="7173" max="7173" width="18.42578125" customWidth="1"/>
    <col min="7425" max="7425" width="86.28515625" customWidth="1"/>
    <col min="7426" max="7426" width="28.28515625" customWidth="1"/>
    <col min="7427" max="7427" width="29.140625" customWidth="1"/>
    <col min="7428" max="7428" width="29.42578125" customWidth="1"/>
    <col min="7429" max="7429" width="18.42578125" customWidth="1"/>
    <col min="7681" max="7681" width="86.28515625" customWidth="1"/>
    <col min="7682" max="7682" width="28.28515625" customWidth="1"/>
    <col min="7683" max="7683" width="29.140625" customWidth="1"/>
    <col min="7684" max="7684" width="29.42578125" customWidth="1"/>
    <col min="7685" max="7685" width="18.42578125" customWidth="1"/>
    <col min="7937" max="7937" width="86.28515625" customWidth="1"/>
    <col min="7938" max="7938" width="28.28515625" customWidth="1"/>
    <col min="7939" max="7939" width="29.140625" customWidth="1"/>
    <col min="7940" max="7940" width="29.42578125" customWidth="1"/>
    <col min="7941" max="7941" width="18.42578125" customWidth="1"/>
    <col min="8193" max="8193" width="86.28515625" customWidth="1"/>
    <col min="8194" max="8194" width="28.28515625" customWidth="1"/>
    <col min="8195" max="8195" width="29.140625" customWidth="1"/>
    <col min="8196" max="8196" width="29.42578125" customWidth="1"/>
    <col min="8197" max="8197" width="18.42578125" customWidth="1"/>
    <col min="8449" max="8449" width="86.28515625" customWidth="1"/>
    <col min="8450" max="8450" width="28.28515625" customWidth="1"/>
    <col min="8451" max="8451" width="29.140625" customWidth="1"/>
    <col min="8452" max="8452" width="29.42578125" customWidth="1"/>
    <col min="8453" max="8453" width="18.42578125" customWidth="1"/>
    <col min="8705" max="8705" width="86.28515625" customWidth="1"/>
    <col min="8706" max="8706" width="28.28515625" customWidth="1"/>
    <col min="8707" max="8707" width="29.140625" customWidth="1"/>
    <col min="8708" max="8708" width="29.42578125" customWidth="1"/>
    <col min="8709" max="8709" width="18.42578125" customWidth="1"/>
    <col min="8961" max="8961" width="86.28515625" customWidth="1"/>
    <col min="8962" max="8962" width="28.28515625" customWidth="1"/>
    <col min="8963" max="8963" width="29.140625" customWidth="1"/>
    <col min="8964" max="8964" width="29.42578125" customWidth="1"/>
    <col min="8965" max="8965" width="18.42578125" customWidth="1"/>
    <col min="9217" max="9217" width="86.28515625" customWidth="1"/>
    <col min="9218" max="9218" width="28.28515625" customWidth="1"/>
    <col min="9219" max="9219" width="29.140625" customWidth="1"/>
    <col min="9220" max="9220" width="29.42578125" customWidth="1"/>
    <col min="9221" max="9221" width="18.42578125" customWidth="1"/>
    <col min="9473" max="9473" width="86.28515625" customWidth="1"/>
    <col min="9474" max="9474" width="28.28515625" customWidth="1"/>
    <col min="9475" max="9475" width="29.140625" customWidth="1"/>
    <col min="9476" max="9476" width="29.42578125" customWidth="1"/>
    <col min="9477" max="9477" width="18.42578125" customWidth="1"/>
    <col min="9729" max="9729" width="86.28515625" customWidth="1"/>
    <col min="9730" max="9730" width="28.28515625" customWidth="1"/>
    <col min="9731" max="9731" width="29.140625" customWidth="1"/>
    <col min="9732" max="9732" width="29.42578125" customWidth="1"/>
    <col min="9733" max="9733" width="18.42578125" customWidth="1"/>
    <col min="9985" max="9985" width="86.28515625" customWidth="1"/>
    <col min="9986" max="9986" width="28.28515625" customWidth="1"/>
    <col min="9987" max="9987" width="29.140625" customWidth="1"/>
    <col min="9988" max="9988" width="29.42578125" customWidth="1"/>
    <col min="9989" max="9989" width="18.42578125" customWidth="1"/>
    <col min="10241" max="10241" width="86.28515625" customWidth="1"/>
    <col min="10242" max="10242" width="28.28515625" customWidth="1"/>
    <col min="10243" max="10243" width="29.140625" customWidth="1"/>
    <col min="10244" max="10244" width="29.42578125" customWidth="1"/>
    <col min="10245" max="10245" width="18.42578125" customWidth="1"/>
    <col min="10497" max="10497" width="86.28515625" customWidth="1"/>
    <col min="10498" max="10498" width="28.28515625" customWidth="1"/>
    <col min="10499" max="10499" width="29.140625" customWidth="1"/>
    <col min="10500" max="10500" width="29.42578125" customWidth="1"/>
    <col min="10501" max="10501" width="18.42578125" customWidth="1"/>
    <col min="10753" max="10753" width="86.28515625" customWidth="1"/>
    <col min="10754" max="10754" width="28.28515625" customWidth="1"/>
    <col min="10755" max="10755" width="29.140625" customWidth="1"/>
    <col min="10756" max="10756" width="29.42578125" customWidth="1"/>
    <col min="10757" max="10757" width="18.42578125" customWidth="1"/>
    <col min="11009" max="11009" width="86.28515625" customWidth="1"/>
    <col min="11010" max="11010" width="28.28515625" customWidth="1"/>
    <col min="11011" max="11011" width="29.140625" customWidth="1"/>
    <col min="11012" max="11012" width="29.42578125" customWidth="1"/>
    <col min="11013" max="11013" width="18.42578125" customWidth="1"/>
    <col min="11265" max="11265" width="86.28515625" customWidth="1"/>
    <col min="11266" max="11266" width="28.28515625" customWidth="1"/>
    <col min="11267" max="11267" width="29.140625" customWidth="1"/>
    <col min="11268" max="11268" width="29.42578125" customWidth="1"/>
    <col min="11269" max="11269" width="18.42578125" customWidth="1"/>
    <col min="11521" max="11521" width="86.28515625" customWidth="1"/>
    <col min="11522" max="11522" width="28.28515625" customWidth="1"/>
    <col min="11523" max="11523" width="29.140625" customWidth="1"/>
    <col min="11524" max="11524" width="29.42578125" customWidth="1"/>
    <col min="11525" max="11525" width="18.42578125" customWidth="1"/>
    <col min="11777" max="11777" width="86.28515625" customWidth="1"/>
    <col min="11778" max="11778" width="28.28515625" customWidth="1"/>
    <col min="11779" max="11779" width="29.140625" customWidth="1"/>
    <col min="11780" max="11780" width="29.42578125" customWidth="1"/>
    <col min="11781" max="11781" width="18.42578125" customWidth="1"/>
    <col min="12033" max="12033" width="86.28515625" customWidth="1"/>
    <col min="12034" max="12034" width="28.28515625" customWidth="1"/>
    <col min="12035" max="12035" width="29.140625" customWidth="1"/>
    <col min="12036" max="12036" width="29.42578125" customWidth="1"/>
    <col min="12037" max="12037" width="18.42578125" customWidth="1"/>
    <col min="12289" max="12289" width="86.28515625" customWidth="1"/>
    <col min="12290" max="12290" width="28.28515625" customWidth="1"/>
    <col min="12291" max="12291" width="29.140625" customWidth="1"/>
    <col min="12292" max="12292" width="29.42578125" customWidth="1"/>
    <col min="12293" max="12293" width="18.42578125" customWidth="1"/>
    <col min="12545" max="12545" width="86.28515625" customWidth="1"/>
    <col min="12546" max="12546" width="28.28515625" customWidth="1"/>
    <col min="12547" max="12547" width="29.140625" customWidth="1"/>
    <col min="12548" max="12548" width="29.42578125" customWidth="1"/>
    <col min="12549" max="12549" width="18.42578125" customWidth="1"/>
    <col min="12801" max="12801" width="86.28515625" customWidth="1"/>
    <col min="12802" max="12802" width="28.28515625" customWidth="1"/>
    <col min="12803" max="12803" width="29.140625" customWidth="1"/>
    <col min="12804" max="12804" width="29.42578125" customWidth="1"/>
    <col min="12805" max="12805" width="18.42578125" customWidth="1"/>
    <col min="13057" max="13057" width="86.28515625" customWidth="1"/>
    <col min="13058" max="13058" width="28.28515625" customWidth="1"/>
    <col min="13059" max="13059" width="29.140625" customWidth="1"/>
    <col min="13060" max="13060" width="29.42578125" customWidth="1"/>
    <col min="13061" max="13061" width="18.42578125" customWidth="1"/>
    <col min="13313" max="13313" width="86.28515625" customWidth="1"/>
    <col min="13314" max="13314" width="28.28515625" customWidth="1"/>
    <col min="13315" max="13315" width="29.140625" customWidth="1"/>
    <col min="13316" max="13316" width="29.42578125" customWidth="1"/>
    <col min="13317" max="13317" width="18.42578125" customWidth="1"/>
    <col min="13569" max="13569" width="86.28515625" customWidth="1"/>
    <col min="13570" max="13570" width="28.28515625" customWidth="1"/>
    <col min="13571" max="13571" width="29.140625" customWidth="1"/>
    <col min="13572" max="13572" width="29.42578125" customWidth="1"/>
    <col min="13573" max="13573" width="18.42578125" customWidth="1"/>
    <col min="13825" max="13825" width="86.28515625" customWidth="1"/>
    <col min="13826" max="13826" width="28.28515625" customWidth="1"/>
    <col min="13827" max="13827" width="29.140625" customWidth="1"/>
    <col min="13828" max="13828" width="29.42578125" customWidth="1"/>
    <col min="13829" max="13829" width="18.42578125" customWidth="1"/>
    <col min="14081" max="14081" width="86.28515625" customWidth="1"/>
    <col min="14082" max="14082" width="28.28515625" customWidth="1"/>
    <col min="14083" max="14083" width="29.140625" customWidth="1"/>
    <col min="14084" max="14084" width="29.42578125" customWidth="1"/>
    <col min="14085" max="14085" width="18.42578125" customWidth="1"/>
    <col min="14337" max="14337" width="86.28515625" customWidth="1"/>
    <col min="14338" max="14338" width="28.28515625" customWidth="1"/>
    <col min="14339" max="14339" width="29.140625" customWidth="1"/>
    <col min="14340" max="14340" width="29.42578125" customWidth="1"/>
    <col min="14341" max="14341" width="18.42578125" customWidth="1"/>
    <col min="14593" max="14593" width="86.28515625" customWidth="1"/>
    <col min="14594" max="14594" width="28.28515625" customWidth="1"/>
    <col min="14595" max="14595" width="29.140625" customWidth="1"/>
    <col min="14596" max="14596" width="29.42578125" customWidth="1"/>
    <col min="14597" max="14597" width="18.42578125" customWidth="1"/>
    <col min="14849" max="14849" width="86.28515625" customWidth="1"/>
    <col min="14850" max="14850" width="28.28515625" customWidth="1"/>
    <col min="14851" max="14851" width="29.140625" customWidth="1"/>
    <col min="14852" max="14852" width="29.42578125" customWidth="1"/>
    <col min="14853" max="14853" width="18.42578125" customWidth="1"/>
    <col min="15105" max="15105" width="86.28515625" customWidth="1"/>
    <col min="15106" max="15106" width="28.28515625" customWidth="1"/>
    <col min="15107" max="15107" width="29.140625" customWidth="1"/>
    <col min="15108" max="15108" width="29.42578125" customWidth="1"/>
    <col min="15109" max="15109" width="18.42578125" customWidth="1"/>
    <col min="15361" max="15361" width="86.28515625" customWidth="1"/>
    <col min="15362" max="15362" width="28.28515625" customWidth="1"/>
    <col min="15363" max="15363" width="29.140625" customWidth="1"/>
    <col min="15364" max="15364" width="29.42578125" customWidth="1"/>
    <col min="15365" max="15365" width="18.42578125" customWidth="1"/>
    <col min="15617" max="15617" width="86.28515625" customWidth="1"/>
    <col min="15618" max="15618" width="28.28515625" customWidth="1"/>
    <col min="15619" max="15619" width="29.140625" customWidth="1"/>
    <col min="15620" max="15620" width="29.42578125" customWidth="1"/>
    <col min="15621" max="15621" width="18.42578125" customWidth="1"/>
    <col min="15873" max="15873" width="86.28515625" customWidth="1"/>
    <col min="15874" max="15874" width="28.28515625" customWidth="1"/>
    <col min="15875" max="15875" width="29.140625" customWidth="1"/>
    <col min="15876" max="15876" width="29.42578125" customWidth="1"/>
    <col min="15877" max="15877" width="18.42578125" customWidth="1"/>
    <col min="16129" max="16129" width="86.28515625" customWidth="1"/>
    <col min="16130" max="16130" width="28.28515625" customWidth="1"/>
    <col min="16131" max="16131" width="29.140625" customWidth="1"/>
    <col min="16132" max="16132" width="29.42578125" customWidth="1"/>
    <col min="16133" max="16133" width="18.42578125" customWidth="1"/>
  </cols>
  <sheetData>
    <row r="1" spans="1:6">
      <c r="A1" s="363" t="s">
        <v>308</v>
      </c>
      <c r="B1" s="363"/>
      <c r="C1" s="363"/>
      <c r="D1" s="363"/>
      <c r="E1" s="363"/>
      <c r="F1" s="239"/>
    </row>
    <row r="2" spans="1:6">
      <c r="A2" s="128"/>
      <c r="B2" s="128"/>
      <c r="C2" s="128"/>
      <c r="D2" s="128"/>
      <c r="E2" s="128"/>
      <c r="F2" s="239"/>
    </row>
    <row r="3" spans="1:6">
      <c r="A3" s="416" t="s">
        <v>100</v>
      </c>
      <c r="B3" s="417"/>
      <c r="C3" s="417"/>
      <c r="D3" s="417"/>
      <c r="E3" s="417"/>
      <c r="F3" s="239"/>
    </row>
    <row r="4" spans="1:6">
      <c r="A4" s="418" t="s">
        <v>282</v>
      </c>
      <c r="B4" s="419"/>
      <c r="C4" s="419"/>
      <c r="D4" s="419"/>
      <c r="E4" s="419"/>
      <c r="F4" s="239"/>
    </row>
    <row r="5" spans="1:6" ht="23.25" customHeight="1">
      <c r="A5" s="210"/>
      <c r="B5" s="253"/>
      <c r="C5" s="253"/>
      <c r="D5" s="253"/>
      <c r="E5" s="253"/>
    </row>
    <row r="6" spans="1:6" ht="18">
      <c r="A6" s="51"/>
      <c r="B6" s="252"/>
      <c r="C6" s="252"/>
      <c r="D6" s="252"/>
      <c r="E6" s="252"/>
    </row>
    <row r="7" spans="1:6" ht="18">
      <c r="A7" s="51"/>
      <c r="B7" s="252"/>
      <c r="C7" s="252"/>
      <c r="D7" s="252"/>
      <c r="E7" s="252"/>
    </row>
    <row r="8" spans="1:6" ht="18">
      <c r="A8" s="51"/>
      <c r="B8" s="252"/>
      <c r="C8" s="252"/>
      <c r="D8" s="252"/>
      <c r="E8" s="252"/>
    </row>
    <row r="9" spans="1:6">
      <c r="A9" s="17"/>
    </row>
    <row r="10" spans="1:6" ht="58.5" customHeight="1">
      <c r="A10" s="240" t="s">
        <v>283</v>
      </c>
      <c r="B10" s="241" t="s">
        <v>284</v>
      </c>
      <c r="C10" s="241" t="s">
        <v>285</v>
      </c>
      <c r="D10" s="241" t="s">
        <v>286</v>
      </c>
      <c r="E10" s="132" t="s">
        <v>287</v>
      </c>
    </row>
    <row r="11" spans="1:6" ht="15" customHeight="1">
      <c r="A11" s="242" t="s">
        <v>288</v>
      </c>
      <c r="B11" s="243"/>
      <c r="C11" s="243">
        <v>1</v>
      </c>
      <c r="D11" s="243"/>
      <c r="E11" s="244">
        <v>1</v>
      </c>
    </row>
    <row r="12" spans="1:6" ht="15" customHeight="1">
      <c r="A12" s="242" t="s">
        <v>289</v>
      </c>
      <c r="B12" s="243"/>
      <c r="C12" s="243">
        <v>4.8</v>
      </c>
      <c r="D12" s="243"/>
      <c r="E12" s="244">
        <f>SUM(B12:D12)</f>
        <v>4.8</v>
      </c>
    </row>
    <row r="13" spans="1:6" ht="15" customHeight="1">
      <c r="A13" s="242" t="s">
        <v>290</v>
      </c>
      <c r="B13" s="243"/>
      <c r="C13" s="243">
        <v>1</v>
      </c>
      <c r="D13" s="243"/>
      <c r="E13" s="244">
        <v>1</v>
      </c>
    </row>
    <row r="14" spans="1:6" ht="15" customHeight="1">
      <c r="A14" s="242" t="s">
        <v>291</v>
      </c>
      <c r="B14" s="243"/>
      <c r="C14" s="243"/>
      <c r="D14" s="243"/>
      <c r="E14" s="245"/>
    </row>
    <row r="15" spans="1:6" ht="15" customHeight="1">
      <c r="A15" s="246" t="s">
        <v>292</v>
      </c>
      <c r="B15" s="243"/>
      <c r="C15" s="247">
        <v>6.8</v>
      </c>
      <c r="D15" s="243"/>
      <c r="E15" s="248">
        <f>SUM(B15:D15)</f>
        <v>6.8</v>
      </c>
    </row>
    <row r="16" spans="1:6" ht="15" customHeight="1">
      <c r="A16" s="242" t="s">
        <v>293</v>
      </c>
      <c r="B16" s="243">
        <v>1</v>
      </c>
      <c r="C16" s="243"/>
      <c r="D16" s="243">
        <v>1</v>
      </c>
      <c r="E16" s="245">
        <v>2</v>
      </c>
    </row>
    <row r="17" spans="1:5" ht="15" customHeight="1">
      <c r="A17" s="242" t="s">
        <v>294</v>
      </c>
      <c r="B17" s="243">
        <v>0</v>
      </c>
      <c r="C17" s="243"/>
      <c r="D17" s="243">
        <v>2</v>
      </c>
      <c r="E17" s="245">
        <f>SUM(B17:D17)</f>
        <v>2</v>
      </c>
    </row>
    <row r="18" spans="1:5" ht="15" customHeight="1">
      <c r="A18" s="242" t="s">
        <v>295</v>
      </c>
      <c r="B18" s="243">
        <v>3</v>
      </c>
      <c r="C18" s="243"/>
      <c r="D18" s="243">
        <v>1</v>
      </c>
      <c r="E18" s="245">
        <f>SUM(B18:D18)</f>
        <v>4</v>
      </c>
    </row>
    <row r="19" spans="1:5" ht="15" customHeight="1">
      <c r="A19" s="242" t="s">
        <v>296</v>
      </c>
      <c r="B19" s="243"/>
      <c r="C19" s="243"/>
      <c r="D19" s="243">
        <v>6</v>
      </c>
      <c r="E19" s="245">
        <v>6</v>
      </c>
    </row>
    <row r="20" spans="1:5" ht="15" customHeight="1">
      <c r="A20" s="242" t="s">
        <v>297</v>
      </c>
      <c r="B20" s="243"/>
      <c r="C20" s="243"/>
      <c r="D20" s="243"/>
      <c r="E20" s="245"/>
    </row>
    <row r="21" spans="1:5" ht="15" customHeight="1">
      <c r="A21" s="246" t="s">
        <v>298</v>
      </c>
      <c r="B21" s="247">
        <v>4</v>
      </c>
      <c r="C21" s="243"/>
      <c r="D21" s="247">
        <v>10</v>
      </c>
      <c r="E21" s="248">
        <f>SUM(E16:E20)</f>
        <v>14</v>
      </c>
    </row>
    <row r="22" spans="1:5" ht="15" customHeight="1">
      <c r="A22" s="242" t="s">
        <v>299</v>
      </c>
      <c r="B22" s="243">
        <v>3</v>
      </c>
      <c r="C22" s="243"/>
      <c r="D22" s="243"/>
      <c r="E22" s="245">
        <f>SUM(B22:D22)</f>
        <v>3</v>
      </c>
    </row>
    <row r="23" spans="1:5" ht="15" customHeight="1">
      <c r="A23" s="242" t="s">
        <v>300</v>
      </c>
      <c r="B23" s="243"/>
      <c r="C23" s="243"/>
      <c r="D23" s="243"/>
      <c r="E23" s="245"/>
    </row>
    <row r="24" spans="1:5" ht="15" customHeight="1">
      <c r="A24" s="242" t="s">
        <v>301</v>
      </c>
      <c r="B24" s="243"/>
      <c r="C24" s="243"/>
      <c r="D24" s="243"/>
      <c r="E24" s="245"/>
    </row>
    <row r="25" spans="1:5" ht="15" customHeight="1">
      <c r="A25" s="246" t="s">
        <v>302</v>
      </c>
      <c r="B25" s="247">
        <f>SUM(B22:B24)</f>
        <v>3</v>
      </c>
      <c r="C25" s="243"/>
      <c r="D25" s="243"/>
      <c r="E25" s="248">
        <f>SUM(E22:E24)</f>
        <v>3</v>
      </c>
    </row>
    <row r="26" spans="1:5" ht="15" customHeight="1">
      <c r="A26" s="242" t="s">
        <v>303</v>
      </c>
      <c r="B26" s="243">
        <v>1</v>
      </c>
      <c r="C26" s="243"/>
      <c r="D26" s="243"/>
      <c r="E26" s="245">
        <v>1</v>
      </c>
    </row>
    <row r="27" spans="1:5" ht="15" customHeight="1">
      <c r="A27" s="242" t="s">
        <v>304</v>
      </c>
      <c r="B27" s="243">
        <v>6</v>
      </c>
      <c r="C27" s="243"/>
      <c r="D27" s="243"/>
      <c r="E27" s="245">
        <v>6</v>
      </c>
    </row>
    <row r="28" spans="1:5" ht="15" customHeight="1">
      <c r="A28" s="242" t="s">
        <v>305</v>
      </c>
      <c r="B28" s="243"/>
      <c r="C28" s="243"/>
      <c r="D28" s="243"/>
      <c r="E28" s="245"/>
    </row>
    <row r="29" spans="1:5" ht="15" customHeight="1">
      <c r="A29" s="246" t="s">
        <v>306</v>
      </c>
      <c r="B29" s="247">
        <v>7</v>
      </c>
      <c r="C29" s="243"/>
      <c r="D29" s="243"/>
      <c r="E29" s="248">
        <v>7</v>
      </c>
    </row>
    <row r="30" spans="1:5" ht="37.5" customHeight="1">
      <c r="A30" s="246" t="s">
        <v>307</v>
      </c>
      <c r="B30" s="249">
        <f>SUM(B21+B25+B29)</f>
        <v>14</v>
      </c>
      <c r="C30" s="250">
        <f>SUM(C15)</f>
        <v>6.8</v>
      </c>
      <c r="D30" s="250">
        <v>10</v>
      </c>
      <c r="E30" s="251">
        <f>SUM(E15+E21+E25+E29)</f>
        <v>30.8</v>
      </c>
    </row>
    <row r="31" spans="1:5">
      <c r="A31" s="413"/>
      <c r="B31" s="414"/>
      <c r="C31" s="414"/>
      <c r="D31" s="414"/>
    </row>
    <row r="32" spans="1:5">
      <c r="A32" s="415"/>
      <c r="B32" s="414"/>
      <c r="C32" s="414"/>
      <c r="D32" s="414"/>
    </row>
  </sheetData>
  <mergeCells count="5">
    <mergeCell ref="A1:E1"/>
    <mergeCell ref="A31:D31"/>
    <mergeCell ref="A32:D32"/>
    <mergeCell ref="A3:E3"/>
    <mergeCell ref="A4:E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2"/>
  <sheetViews>
    <sheetView workbookViewId="0">
      <selection activeCell="G38" sqref="G38"/>
    </sheetView>
  </sheetViews>
  <sheetFormatPr defaultRowHeight="15"/>
  <cols>
    <col min="1" max="1" width="68.28515625" style="1" customWidth="1"/>
    <col min="2" max="2" width="9.42578125" style="271" customWidth="1"/>
    <col min="3" max="3" width="17.140625" style="1" bestFit="1" customWidth="1"/>
    <col min="4" max="4" width="13" style="1" customWidth="1"/>
    <col min="5" max="5" width="14.140625" style="1" customWidth="1"/>
    <col min="6" max="6" width="15.42578125" style="1" bestFit="1" customWidth="1"/>
    <col min="7" max="7" width="14.28515625" style="2" customWidth="1"/>
    <col min="8" max="8" width="14.28515625" style="1" customWidth="1"/>
    <col min="9" max="9" width="13.7109375" style="1" customWidth="1"/>
    <col min="10" max="10" width="16" style="2" customWidth="1"/>
    <col min="11" max="252" width="9.140625" style="1"/>
    <col min="253" max="253" width="64.7109375" style="1" customWidth="1"/>
    <col min="254" max="254" width="9.42578125" style="1" customWidth="1"/>
    <col min="255" max="255" width="20.85546875" style="1" customWidth="1"/>
    <col min="256" max="256" width="15.85546875" style="1" customWidth="1"/>
    <col min="257" max="257" width="18.7109375" style="1" customWidth="1"/>
    <col min="258" max="259" width="0" style="1" hidden="1" customWidth="1"/>
    <col min="260" max="260" width="18.7109375" style="1" customWidth="1"/>
    <col min="261" max="508" width="9.140625" style="1"/>
    <col min="509" max="509" width="64.7109375" style="1" customWidth="1"/>
    <col min="510" max="510" width="9.42578125" style="1" customWidth="1"/>
    <col min="511" max="511" width="20.85546875" style="1" customWidth="1"/>
    <col min="512" max="512" width="15.85546875" style="1" customWidth="1"/>
    <col min="513" max="513" width="18.7109375" style="1" customWidth="1"/>
    <col min="514" max="515" width="0" style="1" hidden="1" customWidth="1"/>
    <col min="516" max="516" width="18.7109375" style="1" customWidth="1"/>
    <col min="517" max="764" width="9.140625" style="1"/>
    <col min="765" max="765" width="64.7109375" style="1" customWidth="1"/>
    <col min="766" max="766" width="9.42578125" style="1" customWidth="1"/>
    <col min="767" max="767" width="20.85546875" style="1" customWidth="1"/>
    <col min="768" max="768" width="15.85546875" style="1" customWidth="1"/>
    <col min="769" max="769" width="18.7109375" style="1" customWidth="1"/>
    <col min="770" max="771" width="0" style="1" hidden="1" customWidth="1"/>
    <col min="772" max="772" width="18.7109375" style="1" customWidth="1"/>
    <col min="773" max="1020" width="9.140625" style="1"/>
    <col min="1021" max="1021" width="64.7109375" style="1" customWidth="1"/>
    <col min="1022" max="1022" width="9.42578125" style="1" customWidth="1"/>
    <col min="1023" max="1023" width="20.85546875" style="1" customWidth="1"/>
    <col min="1024" max="1024" width="15.85546875" style="1" customWidth="1"/>
    <col min="1025" max="1025" width="18.7109375" style="1" customWidth="1"/>
    <col min="1026" max="1027" width="0" style="1" hidden="1" customWidth="1"/>
    <col min="1028" max="1028" width="18.7109375" style="1" customWidth="1"/>
    <col min="1029" max="1276" width="9.140625" style="1"/>
    <col min="1277" max="1277" width="64.7109375" style="1" customWidth="1"/>
    <col min="1278" max="1278" width="9.42578125" style="1" customWidth="1"/>
    <col min="1279" max="1279" width="20.85546875" style="1" customWidth="1"/>
    <col min="1280" max="1280" width="15.85546875" style="1" customWidth="1"/>
    <col min="1281" max="1281" width="18.7109375" style="1" customWidth="1"/>
    <col min="1282" max="1283" width="0" style="1" hidden="1" customWidth="1"/>
    <col min="1284" max="1284" width="18.7109375" style="1" customWidth="1"/>
    <col min="1285" max="1532" width="9.140625" style="1"/>
    <col min="1533" max="1533" width="64.7109375" style="1" customWidth="1"/>
    <col min="1534" max="1534" width="9.42578125" style="1" customWidth="1"/>
    <col min="1535" max="1535" width="20.85546875" style="1" customWidth="1"/>
    <col min="1536" max="1536" width="15.85546875" style="1" customWidth="1"/>
    <col min="1537" max="1537" width="18.7109375" style="1" customWidth="1"/>
    <col min="1538" max="1539" width="0" style="1" hidden="1" customWidth="1"/>
    <col min="1540" max="1540" width="18.7109375" style="1" customWidth="1"/>
    <col min="1541" max="1788" width="9.140625" style="1"/>
    <col min="1789" max="1789" width="64.7109375" style="1" customWidth="1"/>
    <col min="1790" max="1790" width="9.42578125" style="1" customWidth="1"/>
    <col min="1791" max="1791" width="20.85546875" style="1" customWidth="1"/>
    <col min="1792" max="1792" width="15.85546875" style="1" customWidth="1"/>
    <col min="1793" max="1793" width="18.7109375" style="1" customWidth="1"/>
    <col min="1794" max="1795" width="0" style="1" hidden="1" customWidth="1"/>
    <col min="1796" max="1796" width="18.7109375" style="1" customWidth="1"/>
    <col min="1797" max="2044" width="9.140625" style="1"/>
    <col min="2045" max="2045" width="64.7109375" style="1" customWidth="1"/>
    <col min="2046" max="2046" width="9.42578125" style="1" customWidth="1"/>
    <col min="2047" max="2047" width="20.85546875" style="1" customWidth="1"/>
    <col min="2048" max="2048" width="15.85546875" style="1" customWidth="1"/>
    <col min="2049" max="2049" width="18.7109375" style="1" customWidth="1"/>
    <col min="2050" max="2051" width="0" style="1" hidden="1" customWidth="1"/>
    <col min="2052" max="2052" width="18.7109375" style="1" customWidth="1"/>
    <col min="2053" max="2300" width="9.140625" style="1"/>
    <col min="2301" max="2301" width="64.7109375" style="1" customWidth="1"/>
    <col min="2302" max="2302" width="9.42578125" style="1" customWidth="1"/>
    <col min="2303" max="2303" width="20.85546875" style="1" customWidth="1"/>
    <col min="2304" max="2304" width="15.85546875" style="1" customWidth="1"/>
    <col min="2305" max="2305" width="18.7109375" style="1" customWidth="1"/>
    <col min="2306" max="2307" width="0" style="1" hidden="1" customWidth="1"/>
    <col min="2308" max="2308" width="18.7109375" style="1" customWidth="1"/>
    <col min="2309" max="2556" width="9.140625" style="1"/>
    <col min="2557" max="2557" width="64.7109375" style="1" customWidth="1"/>
    <col min="2558" max="2558" width="9.42578125" style="1" customWidth="1"/>
    <col min="2559" max="2559" width="20.85546875" style="1" customWidth="1"/>
    <col min="2560" max="2560" width="15.85546875" style="1" customWidth="1"/>
    <col min="2561" max="2561" width="18.7109375" style="1" customWidth="1"/>
    <col min="2562" max="2563" width="0" style="1" hidden="1" customWidth="1"/>
    <col min="2564" max="2564" width="18.7109375" style="1" customWidth="1"/>
    <col min="2565" max="2812" width="9.140625" style="1"/>
    <col min="2813" max="2813" width="64.7109375" style="1" customWidth="1"/>
    <col min="2814" max="2814" width="9.42578125" style="1" customWidth="1"/>
    <col min="2815" max="2815" width="20.85546875" style="1" customWidth="1"/>
    <col min="2816" max="2816" width="15.85546875" style="1" customWidth="1"/>
    <col min="2817" max="2817" width="18.7109375" style="1" customWidth="1"/>
    <col min="2818" max="2819" width="0" style="1" hidden="1" customWidth="1"/>
    <col min="2820" max="2820" width="18.7109375" style="1" customWidth="1"/>
    <col min="2821" max="3068" width="9.140625" style="1"/>
    <col min="3069" max="3069" width="64.7109375" style="1" customWidth="1"/>
    <col min="3070" max="3070" width="9.42578125" style="1" customWidth="1"/>
    <col min="3071" max="3071" width="20.85546875" style="1" customWidth="1"/>
    <col min="3072" max="3072" width="15.85546875" style="1" customWidth="1"/>
    <col min="3073" max="3073" width="18.7109375" style="1" customWidth="1"/>
    <col min="3074" max="3075" width="0" style="1" hidden="1" customWidth="1"/>
    <col min="3076" max="3076" width="18.7109375" style="1" customWidth="1"/>
    <col min="3077" max="3324" width="9.140625" style="1"/>
    <col min="3325" max="3325" width="64.7109375" style="1" customWidth="1"/>
    <col min="3326" max="3326" width="9.42578125" style="1" customWidth="1"/>
    <col min="3327" max="3327" width="20.85546875" style="1" customWidth="1"/>
    <col min="3328" max="3328" width="15.85546875" style="1" customWidth="1"/>
    <col min="3329" max="3329" width="18.7109375" style="1" customWidth="1"/>
    <col min="3330" max="3331" width="0" style="1" hidden="1" customWidth="1"/>
    <col min="3332" max="3332" width="18.7109375" style="1" customWidth="1"/>
    <col min="3333" max="3580" width="9.140625" style="1"/>
    <col min="3581" max="3581" width="64.7109375" style="1" customWidth="1"/>
    <col min="3582" max="3582" width="9.42578125" style="1" customWidth="1"/>
    <col min="3583" max="3583" width="20.85546875" style="1" customWidth="1"/>
    <col min="3584" max="3584" width="15.85546875" style="1" customWidth="1"/>
    <col min="3585" max="3585" width="18.7109375" style="1" customWidth="1"/>
    <col min="3586" max="3587" width="0" style="1" hidden="1" customWidth="1"/>
    <col min="3588" max="3588" width="18.7109375" style="1" customWidth="1"/>
    <col min="3589" max="3836" width="9.140625" style="1"/>
    <col min="3837" max="3837" width="64.7109375" style="1" customWidth="1"/>
    <col min="3838" max="3838" width="9.42578125" style="1" customWidth="1"/>
    <col min="3839" max="3839" width="20.85546875" style="1" customWidth="1"/>
    <col min="3840" max="3840" width="15.85546875" style="1" customWidth="1"/>
    <col min="3841" max="3841" width="18.7109375" style="1" customWidth="1"/>
    <col min="3842" max="3843" width="0" style="1" hidden="1" customWidth="1"/>
    <col min="3844" max="3844" width="18.7109375" style="1" customWidth="1"/>
    <col min="3845" max="4092" width="9.140625" style="1"/>
    <col min="4093" max="4093" width="64.7109375" style="1" customWidth="1"/>
    <col min="4094" max="4094" width="9.42578125" style="1" customWidth="1"/>
    <col min="4095" max="4095" width="20.85546875" style="1" customWidth="1"/>
    <col min="4096" max="4096" width="15.85546875" style="1" customWidth="1"/>
    <col min="4097" max="4097" width="18.7109375" style="1" customWidth="1"/>
    <col min="4098" max="4099" width="0" style="1" hidden="1" customWidth="1"/>
    <col min="4100" max="4100" width="18.7109375" style="1" customWidth="1"/>
    <col min="4101" max="4348" width="9.140625" style="1"/>
    <col min="4349" max="4349" width="64.7109375" style="1" customWidth="1"/>
    <col min="4350" max="4350" width="9.42578125" style="1" customWidth="1"/>
    <col min="4351" max="4351" width="20.85546875" style="1" customWidth="1"/>
    <col min="4352" max="4352" width="15.85546875" style="1" customWidth="1"/>
    <col min="4353" max="4353" width="18.7109375" style="1" customWidth="1"/>
    <col min="4354" max="4355" width="0" style="1" hidden="1" customWidth="1"/>
    <col min="4356" max="4356" width="18.7109375" style="1" customWidth="1"/>
    <col min="4357" max="4604" width="9.140625" style="1"/>
    <col min="4605" max="4605" width="64.7109375" style="1" customWidth="1"/>
    <col min="4606" max="4606" width="9.42578125" style="1" customWidth="1"/>
    <col min="4607" max="4607" width="20.85546875" style="1" customWidth="1"/>
    <col min="4608" max="4608" width="15.85546875" style="1" customWidth="1"/>
    <col min="4609" max="4609" width="18.7109375" style="1" customWidth="1"/>
    <col min="4610" max="4611" width="0" style="1" hidden="1" customWidth="1"/>
    <col min="4612" max="4612" width="18.7109375" style="1" customWidth="1"/>
    <col min="4613" max="4860" width="9.140625" style="1"/>
    <col min="4861" max="4861" width="64.7109375" style="1" customWidth="1"/>
    <col min="4862" max="4862" width="9.42578125" style="1" customWidth="1"/>
    <col min="4863" max="4863" width="20.85546875" style="1" customWidth="1"/>
    <col min="4864" max="4864" width="15.85546875" style="1" customWidth="1"/>
    <col min="4865" max="4865" width="18.7109375" style="1" customWidth="1"/>
    <col min="4866" max="4867" width="0" style="1" hidden="1" customWidth="1"/>
    <col min="4868" max="4868" width="18.7109375" style="1" customWidth="1"/>
    <col min="4869" max="5116" width="9.140625" style="1"/>
    <col min="5117" max="5117" width="64.7109375" style="1" customWidth="1"/>
    <col min="5118" max="5118" width="9.42578125" style="1" customWidth="1"/>
    <col min="5119" max="5119" width="20.85546875" style="1" customWidth="1"/>
    <col min="5120" max="5120" width="15.85546875" style="1" customWidth="1"/>
    <col min="5121" max="5121" width="18.7109375" style="1" customWidth="1"/>
    <col min="5122" max="5123" width="0" style="1" hidden="1" customWidth="1"/>
    <col min="5124" max="5124" width="18.7109375" style="1" customWidth="1"/>
    <col min="5125" max="5372" width="9.140625" style="1"/>
    <col min="5373" max="5373" width="64.7109375" style="1" customWidth="1"/>
    <col min="5374" max="5374" width="9.42578125" style="1" customWidth="1"/>
    <col min="5375" max="5375" width="20.85546875" style="1" customWidth="1"/>
    <col min="5376" max="5376" width="15.85546875" style="1" customWidth="1"/>
    <col min="5377" max="5377" width="18.7109375" style="1" customWidth="1"/>
    <col min="5378" max="5379" width="0" style="1" hidden="1" customWidth="1"/>
    <col min="5380" max="5380" width="18.7109375" style="1" customWidth="1"/>
    <col min="5381" max="5628" width="9.140625" style="1"/>
    <col min="5629" max="5629" width="64.7109375" style="1" customWidth="1"/>
    <col min="5630" max="5630" width="9.42578125" style="1" customWidth="1"/>
    <col min="5631" max="5631" width="20.85546875" style="1" customWidth="1"/>
    <col min="5632" max="5632" width="15.85546875" style="1" customWidth="1"/>
    <col min="5633" max="5633" width="18.7109375" style="1" customWidth="1"/>
    <col min="5634" max="5635" width="0" style="1" hidden="1" customWidth="1"/>
    <col min="5636" max="5636" width="18.7109375" style="1" customWidth="1"/>
    <col min="5637" max="5884" width="9.140625" style="1"/>
    <col min="5885" max="5885" width="64.7109375" style="1" customWidth="1"/>
    <col min="5886" max="5886" width="9.42578125" style="1" customWidth="1"/>
    <col min="5887" max="5887" width="20.85546875" style="1" customWidth="1"/>
    <col min="5888" max="5888" width="15.85546875" style="1" customWidth="1"/>
    <col min="5889" max="5889" width="18.7109375" style="1" customWidth="1"/>
    <col min="5890" max="5891" width="0" style="1" hidden="1" customWidth="1"/>
    <col min="5892" max="5892" width="18.7109375" style="1" customWidth="1"/>
    <col min="5893" max="6140" width="9.140625" style="1"/>
    <col min="6141" max="6141" width="64.7109375" style="1" customWidth="1"/>
    <col min="6142" max="6142" width="9.42578125" style="1" customWidth="1"/>
    <col min="6143" max="6143" width="20.85546875" style="1" customWidth="1"/>
    <col min="6144" max="6144" width="15.85546875" style="1" customWidth="1"/>
    <col min="6145" max="6145" width="18.7109375" style="1" customWidth="1"/>
    <col min="6146" max="6147" width="0" style="1" hidden="1" customWidth="1"/>
    <col min="6148" max="6148" width="18.7109375" style="1" customWidth="1"/>
    <col min="6149" max="6396" width="9.140625" style="1"/>
    <col min="6397" max="6397" width="64.7109375" style="1" customWidth="1"/>
    <col min="6398" max="6398" width="9.42578125" style="1" customWidth="1"/>
    <col min="6399" max="6399" width="20.85546875" style="1" customWidth="1"/>
    <col min="6400" max="6400" width="15.85546875" style="1" customWidth="1"/>
    <col min="6401" max="6401" width="18.7109375" style="1" customWidth="1"/>
    <col min="6402" max="6403" width="0" style="1" hidden="1" customWidth="1"/>
    <col min="6404" max="6404" width="18.7109375" style="1" customWidth="1"/>
    <col min="6405" max="6652" width="9.140625" style="1"/>
    <col min="6653" max="6653" width="64.7109375" style="1" customWidth="1"/>
    <col min="6654" max="6654" width="9.42578125" style="1" customWidth="1"/>
    <col min="6655" max="6655" width="20.85546875" style="1" customWidth="1"/>
    <col min="6656" max="6656" width="15.85546875" style="1" customWidth="1"/>
    <col min="6657" max="6657" width="18.7109375" style="1" customWidth="1"/>
    <col min="6658" max="6659" width="0" style="1" hidden="1" customWidth="1"/>
    <col min="6660" max="6660" width="18.7109375" style="1" customWidth="1"/>
    <col min="6661" max="6908" width="9.140625" style="1"/>
    <col min="6909" max="6909" width="64.7109375" style="1" customWidth="1"/>
    <col min="6910" max="6910" width="9.42578125" style="1" customWidth="1"/>
    <col min="6911" max="6911" width="20.85546875" style="1" customWidth="1"/>
    <col min="6912" max="6912" width="15.85546875" style="1" customWidth="1"/>
    <col min="6913" max="6913" width="18.7109375" style="1" customWidth="1"/>
    <col min="6914" max="6915" width="0" style="1" hidden="1" customWidth="1"/>
    <col min="6916" max="6916" width="18.7109375" style="1" customWidth="1"/>
    <col min="6917" max="7164" width="9.140625" style="1"/>
    <col min="7165" max="7165" width="64.7109375" style="1" customWidth="1"/>
    <col min="7166" max="7166" width="9.42578125" style="1" customWidth="1"/>
    <col min="7167" max="7167" width="20.85546875" style="1" customWidth="1"/>
    <col min="7168" max="7168" width="15.85546875" style="1" customWidth="1"/>
    <col min="7169" max="7169" width="18.7109375" style="1" customWidth="1"/>
    <col min="7170" max="7171" width="0" style="1" hidden="1" customWidth="1"/>
    <col min="7172" max="7172" width="18.7109375" style="1" customWidth="1"/>
    <col min="7173" max="7420" width="9.140625" style="1"/>
    <col min="7421" max="7421" width="64.7109375" style="1" customWidth="1"/>
    <col min="7422" max="7422" width="9.42578125" style="1" customWidth="1"/>
    <col min="7423" max="7423" width="20.85546875" style="1" customWidth="1"/>
    <col min="7424" max="7424" width="15.85546875" style="1" customWidth="1"/>
    <col min="7425" max="7425" width="18.7109375" style="1" customWidth="1"/>
    <col min="7426" max="7427" width="0" style="1" hidden="1" customWidth="1"/>
    <col min="7428" max="7428" width="18.7109375" style="1" customWidth="1"/>
    <col min="7429" max="7676" width="9.140625" style="1"/>
    <col min="7677" max="7677" width="64.7109375" style="1" customWidth="1"/>
    <col min="7678" max="7678" width="9.42578125" style="1" customWidth="1"/>
    <col min="7679" max="7679" width="20.85546875" style="1" customWidth="1"/>
    <col min="7680" max="7680" width="15.85546875" style="1" customWidth="1"/>
    <col min="7681" max="7681" width="18.7109375" style="1" customWidth="1"/>
    <col min="7682" max="7683" width="0" style="1" hidden="1" customWidth="1"/>
    <col min="7684" max="7684" width="18.7109375" style="1" customWidth="1"/>
    <col min="7685" max="7932" width="9.140625" style="1"/>
    <col min="7933" max="7933" width="64.7109375" style="1" customWidth="1"/>
    <col min="7934" max="7934" width="9.42578125" style="1" customWidth="1"/>
    <col min="7935" max="7935" width="20.85546875" style="1" customWidth="1"/>
    <col min="7936" max="7936" width="15.85546875" style="1" customWidth="1"/>
    <col min="7937" max="7937" width="18.7109375" style="1" customWidth="1"/>
    <col min="7938" max="7939" width="0" style="1" hidden="1" customWidth="1"/>
    <col min="7940" max="7940" width="18.7109375" style="1" customWidth="1"/>
    <col min="7941" max="8188" width="9.140625" style="1"/>
    <col min="8189" max="8189" width="64.7109375" style="1" customWidth="1"/>
    <col min="8190" max="8190" width="9.42578125" style="1" customWidth="1"/>
    <col min="8191" max="8191" width="20.85546875" style="1" customWidth="1"/>
    <col min="8192" max="8192" width="15.85546875" style="1" customWidth="1"/>
    <col min="8193" max="8193" width="18.7109375" style="1" customWidth="1"/>
    <col min="8194" max="8195" width="0" style="1" hidden="1" customWidth="1"/>
    <col min="8196" max="8196" width="18.7109375" style="1" customWidth="1"/>
    <col min="8197" max="8444" width="9.140625" style="1"/>
    <col min="8445" max="8445" width="64.7109375" style="1" customWidth="1"/>
    <col min="8446" max="8446" width="9.42578125" style="1" customWidth="1"/>
    <col min="8447" max="8447" width="20.85546875" style="1" customWidth="1"/>
    <col min="8448" max="8448" width="15.85546875" style="1" customWidth="1"/>
    <col min="8449" max="8449" width="18.7109375" style="1" customWidth="1"/>
    <col min="8450" max="8451" width="0" style="1" hidden="1" customWidth="1"/>
    <col min="8452" max="8452" width="18.7109375" style="1" customWidth="1"/>
    <col min="8453" max="8700" width="9.140625" style="1"/>
    <col min="8701" max="8701" width="64.7109375" style="1" customWidth="1"/>
    <col min="8702" max="8702" width="9.42578125" style="1" customWidth="1"/>
    <col min="8703" max="8703" width="20.85546875" style="1" customWidth="1"/>
    <col min="8704" max="8704" width="15.85546875" style="1" customWidth="1"/>
    <col min="8705" max="8705" width="18.7109375" style="1" customWidth="1"/>
    <col min="8706" max="8707" width="0" style="1" hidden="1" customWidth="1"/>
    <col min="8708" max="8708" width="18.7109375" style="1" customWidth="1"/>
    <col min="8709" max="8956" width="9.140625" style="1"/>
    <col min="8957" max="8957" width="64.7109375" style="1" customWidth="1"/>
    <col min="8958" max="8958" width="9.42578125" style="1" customWidth="1"/>
    <col min="8959" max="8959" width="20.85546875" style="1" customWidth="1"/>
    <col min="8960" max="8960" width="15.85546875" style="1" customWidth="1"/>
    <col min="8961" max="8961" width="18.7109375" style="1" customWidth="1"/>
    <col min="8962" max="8963" width="0" style="1" hidden="1" customWidth="1"/>
    <col min="8964" max="8964" width="18.7109375" style="1" customWidth="1"/>
    <col min="8965" max="9212" width="9.140625" style="1"/>
    <col min="9213" max="9213" width="64.7109375" style="1" customWidth="1"/>
    <col min="9214" max="9214" width="9.42578125" style="1" customWidth="1"/>
    <col min="9215" max="9215" width="20.85546875" style="1" customWidth="1"/>
    <col min="9216" max="9216" width="15.85546875" style="1" customWidth="1"/>
    <col min="9217" max="9217" width="18.7109375" style="1" customWidth="1"/>
    <col min="9218" max="9219" width="0" style="1" hidden="1" customWidth="1"/>
    <col min="9220" max="9220" width="18.7109375" style="1" customWidth="1"/>
    <col min="9221" max="9468" width="9.140625" style="1"/>
    <col min="9469" max="9469" width="64.7109375" style="1" customWidth="1"/>
    <col min="9470" max="9470" width="9.42578125" style="1" customWidth="1"/>
    <col min="9471" max="9471" width="20.85546875" style="1" customWidth="1"/>
    <col min="9472" max="9472" width="15.85546875" style="1" customWidth="1"/>
    <col min="9473" max="9473" width="18.7109375" style="1" customWidth="1"/>
    <col min="9474" max="9475" width="0" style="1" hidden="1" customWidth="1"/>
    <col min="9476" max="9476" width="18.7109375" style="1" customWidth="1"/>
    <col min="9477" max="9724" width="9.140625" style="1"/>
    <col min="9725" max="9725" width="64.7109375" style="1" customWidth="1"/>
    <col min="9726" max="9726" width="9.42578125" style="1" customWidth="1"/>
    <col min="9727" max="9727" width="20.85546875" style="1" customWidth="1"/>
    <col min="9728" max="9728" width="15.85546875" style="1" customWidth="1"/>
    <col min="9729" max="9729" width="18.7109375" style="1" customWidth="1"/>
    <col min="9730" max="9731" width="0" style="1" hidden="1" customWidth="1"/>
    <col min="9732" max="9732" width="18.7109375" style="1" customWidth="1"/>
    <col min="9733" max="9980" width="9.140625" style="1"/>
    <col min="9981" max="9981" width="64.7109375" style="1" customWidth="1"/>
    <col min="9982" max="9982" width="9.42578125" style="1" customWidth="1"/>
    <col min="9983" max="9983" width="20.85546875" style="1" customWidth="1"/>
    <col min="9984" max="9984" width="15.85546875" style="1" customWidth="1"/>
    <col min="9985" max="9985" width="18.7109375" style="1" customWidth="1"/>
    <col min="9986" max="9987" width="0" style="1" hidden="1" customWidth="1"/>
    <col min="9988" max="9988" width="18.7109375" style="1" customWidth="1"/>
    <col min="9989" max="10236" width="9.140625" style="1"/>
    <col min="10237" max="10237" width="64.7109375" style="1" customWidth="1"/>
    <col min="10238" max="10238" width="9.42578125" style="1" customWidth="1"/>
    <col min="10239" max="10239" width="20.85546875" style="1" customWidth="1"/>
    <col min="10240" max="10240" width="15.85546875" style="1" customWidth="1"/>
    <col min="10241" max="10241" width="18.7109375" style="1" customWidth="1"/>
    <col min="10242" max="10243" width="0" style="1" hidden="1" customWidth="1"/>
    <col min="10244" max="10244" width="18.7109375" style="1" customWidth="1"/>
    <col min="10245" max="10492" width="9.140625" style="1"/>
    <col min="10493" max="10493" width="64.7109375" style="1" customWidth="1"/>
    <col min="10494" max="10494" width="9.42578125" style="1" customWidth="1"/>
    <col min="10495" max="10495" width="20.85546875" style="1" customWidth="1"/>
    <col min="10496" max="10496" width="15.85546875" style="1" customWidth="1"/>
    <col min="10497" max="10497" width="18.7109375" style="1" customWidth="1"/>
    <col min="10498" max="10499" width="0" style="1" hidden="1" customWidth="1"/>
    <col min="10500" max="10500" width="18.7109375" style="1" customWidth="1"/>
    <col min="10501" max="10748" width="9.140625" style="1"/>
    <col min="10749" max="10749" width="64.7109375" style="1" customWidth="1"/>
    <col min="10750" max="10750" width="9.42578125" style="1" customWidth="1"/>
    <col min="10751" max="10751" width="20.85546875" style="1" customWidth="1"/>
    <col min="10752" max="10752" width="15.85546875" style="1" customWidth="1"/>
    <col min="10753" max="10753" width="18.7109375" style="1" customWidth="1"/>
    <col min="10754" max="10755" width="0" style="1" hidden="1" customWidth="1"/>
    <col min="10756" max="10756" width="18.7109375" style="1" customWidth="1"/>
    <col min="10757" max="11004" width="9.140625" style="1"/>
    <col min="11005" max="11005" width="64.7109375" style="1" customWidth="1"/>
    <col min="11006" max="11006" width="9.42578125" style="1" customWidth="1"/>
    <col min="11007" max="11007" width="20.85546875" style="1" customWidth="1"/>
    <col min="11008" max="11008" width="15.85546875" style="1" customWidth="1"/>
    <col min="11009" max="11009" width="18.7109375" style="1" customWidth="1"/>
    <col min="11010" max="11011" width="0" style="1" hidden="1" customWidth="1"/>
    <col min="11012" max="11012" width="18.7109375" style="1" customWidth="1"/>
    <col min="11013" max="11260" width="9.140625" style="1"/>
    <col min="11261" max="11261" width="64.7109375" style="1" customWidth="1"/>
    <col min="11262" max="11262" width="9.42578125" style="1" customWidth="1"/>
    <col min="11263" max="11263" width="20.85546875" style="1" customWidth="1"/>
    <col min="11264" max="11264" width="15.85546875" style="1" customWidth="1"/>
    <col min="11265" max="11265" width="18.7109375" style="1" customWidth="1"/>
    <col min="11266" max="11267" width="0" style="1" hidden="1" customWidth="1"/>
    <col min="11268" max="11268" width="18.7109375" style="1" customWidth="1"/>
    <col min="11269" max="11516" width="9.140625" style="1"/>
    <col min="11517" max="11517" width="64.7109375" style="1" customWidth="1"/>
    <col min="11518" max="11518" width="9.42578125" style="1" customWidth="1"/>
    <col min="11519" max="11519" width="20.85546875" style="1" customWidth="1"/>
    <col min="11520" max="11520" width="15.85546875" style="1" customWidth="1"/>
    <col min="11521" max="11521" width="18.7109375" style="1" customWidth="1"/>
    <col min="11522" max="11523" width="0" style="1" hidden="1" customWidth="1"/>
    <col min="11524" max="11524" width="18.7109375" style="1" customWidth="1"/>
    <col min="11525" max="11772" width="9.140625" style="1"/>
    <col min="11773" max="11773" width="64.7109375" style="1" customWidth="1"/>
    <col min="11774" max="11774" width="9.42578125" style="1" customWidth="1"/>
    <col min="11775" max="11775" width="20.85546875" style="1" customWidth="1"/>
    <col min="11776" max="11776" width="15.85546875" style="1" customWidth="1"/>
    <col min="11777" max="11777" width="18.7109375" style="1" customWidth="1"/>
    <col min="11778" max="11779" width="0" style="1" hidden="1" customWidth="1"/>
    <col min="11780" max="11780" width="18.7109375" style="1" customWidth="1"/>
    <col min="11781" max="12028" width="9.140625" style="1"/>
    <col min="12029" max="12029" width="64.7109375" style="1" customWidth="1"/>
    <col min="12030" max="12030" width="9.42578125" style="1" customWidth="1"/>
    <col min="12031" max="12031" width="20.85546875" style="1" customWidth="1"/>
    <col min="12032" max="12032" width="15.85546875" style="1" customWidth="1"/>
    <col min="12033" max="12033" width="18.7109375" style="1" customWidth="1"/>
    <col min="12034" max="12035" width="0" style="1" hidden="1" customWidth="1"/>
    <col min="12036" max="12036" width="18.7109375" style="1" customWidth="1"/>
    <col min="12037" max="12284" width="9.140625" style="1"/>
    <col min="12285" max="12285" width="64.7109375" style="1" customWidth="1"/>
    <col min="12286" max="12286" width="9.42578125" style="1" customWidth="1"/>
    <col min="12287" max="12287" width="20.85546875" style="1" customWidth="1"/>
    <col min="12288" max="12288" width="15.85546875" style="1" customWidth="1"/>
    <col min="12289" max="12289" width="18.7109375" style="1" customWidth="1"/>
    <col min="12290" max="12291" width="0" style="1" hidden="1" customWidth="1"/>
    <col min="12292" max="12292" width="18.7109375" style="1" customWidth="1"/>
    <col min="12293" max="12540" width="9.140625" style="1"/>
    <col min="12541" max="12541" width="64.7109375" style="1" customWidth="1"/>
    <col min="12542" max="12542" width="9.42578125" style="1" customWidth="1"/>
    <col min="12543" max="12543" width="20.85546875" style="1" customWidth="1"/>
    <col min="12544" max="12544" width="15.85546875" style="1" customWidth="1"/>
    <col min="12545" max="12545" width="18.7109375" style="1" customWidth="1"/>
    <col min="12546" max="12547" width="0" style="1" hidden="1" customWidth="1"/>
    <col min="12548" max="12548" width="18.7109375" style="1" customWidth="1"/>
    <col min="12549" max="12796" width="9.140625" style="1"/>
    <col min="12797" max="12797" width="64.7109375" style="1" customWidth="1"/>
    <col min="12798" max="12798" width="9.42578125" style="1" customWidth="1"/>
    <col min="12799" max="12799" width="20.85546875" style="1" customWidth="1"/>
    <col min="12800" max="12800" width="15.85546875" style="1" customWidth="1"/>
    <col min="12801" max="12801" width="18.7109375" style="1" customWidth="1"/>
    <col min="12802" max="12803" width="0" style="1" hidden="1" customWidth="1"/>
    <col min="12804" max="12804" width="18.7109375" style="1" customWidth="1"/>
    <col min="12805" max="13052" width="9.140625" style="1"/>
    <col min="13053" max="13053" width="64.7109375" style="1" customWidth="1"/>
    <col min="13054" max="13054" width="9.42578125" style="1" customWidth="1"/>
    <col min="13055" max="13055" width="20.85546875" style="1" customWidth="1"/>
    <col min="13056" max="13056" width="15.85546875" style="1" customWidth="1"/>
    <col min="13057" max="13057" width="18.7109375" style="1" customWidth="1"/>
    <col min="13058" max="13059" width="0" style="1" hidden="1" customWidth="1"/>
    <col min="13060" max="13060" width="18.7109375" style="1" customWidth="1"/>
    <col min="13061" max="13308" width="9.140625" style="1"/>
    <col min="13309" max="13309" width="64.7109375" style="1" customWidth="1"/>
    <col min="13310" max="13310" width="9.42578125" style="1" customWidth="1"/>
    <col min="13311" max="13311" width="20.85546875" style="1" customWidth="1"/>
    <col min="13312" max="13312" width="15.85546875" style="1" customWidth="1"/>
    <col min="13313" max="13313" width="18.7109375" style="1" customWidth="1"/>
    <col min="13314" max="13315" width="0" style="1" hidden="1" customWidth="1"/>
    <col min="13316" max="13316" width="18.7109375" style="1" customWidth="1"/>
    <col min="13317" max="13564" width="9.140625" style="1"/>
    <col min="13565" max="13565" width="64.7109375" style="1" customWidth="1"/>
    <col min="13566" max="13566" width="9.42578125" style="1" customWidth="1"/>
    <col min="13567" max="13567" width="20.85546875" style="1" customWidth="1"/>
    <col min="13568" max="13568" width="15.85546875" style="1" customWidth="1"/>
    <col min="13569" max="13569" width="18.7109375" style="1" customWidth="1"/>
    <col min="13570" max="13571" width="0" style="1" hidden="1" customWidth="1"/>
    <col min="13572" max="13572" width="18.7109375" style="1" customWidth="1"/>
    <col min="13573" max="13820" width="9.140625" style="1"/>
    <col min="13821" max="13821" width="64.7109375" style="1" customWidth="1"/>
    <col min="13822" max="13822" width="9.42578125" style="1" customWidth="1"/>
    <col min="13823" max="13823" width="20.85546875" style="1" customWidth="1"/>
    <col min="13824" max="13824" width="15.85546875" style="1" customWidth="1"/>
    <col min="13825" max="13825" width="18.7109375" style="1" customWidth="1"/>
    <col min="13826" max="13827" width="0" style="1" hidden="1" customWidth="1"/>
    <col min="13828" max="13828" width="18.7109375" style="1" customWidth="1"/>
    <col min="13829" max="14076" width="9.140625" style="1"/>
    <col min="14077" max="14077" width="64.7109375" style="1" customWidth="1"/>
    <col min="14078" max="14078" width="9.42578125" style="1" customWidth="1"/>
    <col min="14079" max="14079" width="20.85546875" style="1" customWidth="1"/>
    <col min="14080" max="14080" width="15.85546875" style="1" customWidth="1"/>
    <col min="14081" max="14081" width="18.7109375" style="1" customWidth="1"/>
    <col min="14082" max="14083" width="0" style="1" hidden="1" customWidth="1"/>
    <col min="14084" max="14084" width="18.7109375" style="1" customWidth="1"/>
    <col min="14085" max="14332" width="9.140625" style="1"/>
    <col min="14333" max="14333" width="64.7109375" style="1" customWidth="1"/>
    <col min="14334" max="14334" width="9.42578125" style="1" customWidth="1"/>
    <col min="14335" max="14335" width="20.85546875" style="1" customWidth="1"/>
    <col min="14336" max="14336" width="15.85546875" style="1" customWidth="1"/>
    <col min="14337" max="14337" width="18.7109375" style="1" customWidth="1"/>
    <col min="14338" max="14339" width="0" style="1" hidden="1" customWidth="1"/>
    <col min="14340" max="14340" width="18.7109375" style="1" customWidth="1"/>
    <col min="14341" max="14588" width="9.140625" style="1"/>
    <col min="14589" max="14589" width="64.7109375" style="1" customWidth="1"/>
    <col min="14590" max="14590" width="9.42578125" style="1" customWidth="1"/>
    <col min="14591" max="14591" width="20.85546875" style="1" customWidth="1"/>
    <col min="14592" max="14592" width="15.85546875" style="1" customWidth="1"/>
    <col min="14593" max="14593" width="18.7109375" style="1" customWidth="1"/>
    <col min="14594" max="14595" width="0" style="1" hidden="1" customWidth="1"/>
    <col min="14596" max="14596" width="18.7109375" style="1" customWidth="1"/>
    <col min="14597" max="14844" width="9.140625" style="1"/>
    <col min="14845" max="14845" width="64.7109375" style="1" customWidth="1"/>
    <col min="14846" max="14846" width="9.42578125" style="1" customWidth="1"/>
    <col min="14847" max="14847" width="20.85546875" style="1" customWidth="1"/>
    <col min="14848" max="14848" width="15.85546875" style="1" customWidth="1"/>
    <col min="14849" max="14849" width="18.7109375" style="1" customWidth="1"/>
    <col min="14850" max="14851" width="0" style="1" hidden="1" customWidth="1"/>
    <col min="14852" max="14852" width="18.7109375" style="1" customWidth="1"/>
    <col min="14853" max="15100" width="9.140625" style="1"/>
    <col min="15101" max="15101" width="64.7109375" style="1" customWidth="1"/>
    <col min="15102" max="15102" width="9.42578125" style="1" customWidth="1"/>
    <col min="15103" max="15103" width="20.85546875" style="1" customWidth="1"/>
    <col min="15104" max="15104" width="15.85546875" style="1" customWidth="1"/>
    <col min="15105" max="15105" width="18.7109375" style="1" customWidth="1"/>
    <col min="15106" max="15107" width="0" style="1" hidden="1" customWidth="1"/>
    <col min="15108" max="15108" width="18.7109375" style="1" customWidth="1"/>
    <col min="15109" max="15356" width="9.140625" style="1"/>
    <col min="15357" max="15357" width="64.7109375" style="1" customWidth="1"/>
    <col min="15358" max="15358" width="9.42578125" style="1" customWidth="1"/>
    <col min="15359" max="15359" width="20.85546875" style="1" customWidth="1"/>
    <col min="15360" max="15360" width="15.85546875" style="1" customWidth="1"/>
    <col min="15361" max="15361" width="18.7109375" style="1" customWidth="1"/>
    <col min="15362" max="15363" width="0" style="1" hidden="1" customWidth="1"/>
    <col min="15364" max="15364" width="18.7109375" style="1" customWidth="1"/>
    <col min="15365" max="15612" width="9.140625" style="1"/>
    <col min="15613" max="15613" width="64.7109375" style="1" customWidth="1"/>
    <col min="15614" max="15614" width="9.42578125" style="1" customWidth="1"/>
    <col min="15615" max="15615" width="20.85546875" style="1" customWidth="1"/>
    <col min="15616" max="15616" width="15.85546875" style="1" customWidth="1"/>
    <col min="15617" max="15617" width="18.7109375" style="1" customWidth="1"/>
    <col min="15618" max="15619" width="0" style="1" hidden="1" customWidth="1"/>
    <col min="15620" max="15620" width="18.7109375" style="1" customWidth="1"/>
    <col min="15621" max="15868" width="9.140625" style="1"/>
    <col min="15869" max="15869" width="64.7109375" style="1" customWidth="1"/>
    <col min="15870" max="15870" width="9.42578125" style="1" customWidth="1"/>
    <col min="15871" max="15871" width="20.85546875" style="1" customWidth="1"/>
    <col min="15872" max="15872" width="15.85546875" style="1" customWidth="1"/>
    <col min="15873" max="15873" width="18.7109375" style="1" customWidth="1"/>
    <col min="15874" max="15875" width="0" style="1" hidden="1" customWidth="1"/>
    <col min="15876" max="15876" width="18.7109375" style="1" customWidth="1"/>
    <col min="15877" max="16124" width="9.140625" style="1"/>
    <col min="16125" max="16125" width="64.7109375" style="1" customWidth="1"/>
    <col min="16126" max="16126" width="9.42578125" style="1" customWidth="1"/>
    <col min="16127" max="16127" width="20.85546875" style="1" customWidth="1"/>
    <col min="16128" max="16128" width="15.85546875" style="1" customWidth="1"/>
    <col min="16129" max="16129" width="18.7109375" style="1" customWidth="1"/>
    <col min="16130" max="16131" width="0" style="1" hidden="1" customWidth="1"/>
    <col min="16132" max="16132" width="18.7109375" style="1" customWidth="1"/>
    <col min="16133" max="16384" width="9.140625" style="1"/>
  </cols>
  <sheetData>
    <row r="1" spans="1:10">
      <c r="A1" s="420" t="s">
        <v>339</v>
      </c>
      <c r="B1" s="363"/>
      <c r="C1" s="363"/>
      <c r="D1" s="363"/>
      <c r="E1" s="363"/>
      <c r="F1" s="363"/>
      <c r="G1" s="363"/>
      <c r="H1" s="363"/>
      <c r="I1" s="364"/>
      <c r="J1" s="364"/>
    </row>
    <row r="2" spans="1:10">
      <c r="A2" s="272"/>
      <c r="B2" s="128"/>
      <c r="C2" s="128"/>
      <c r="D2" s="128"/>
      <c r="E2" s="128"/>
      <c r="F2" s="128"/>
      <c r="G2" s="128"/>
      <c r="H2" s="128"/>
      <c r="I2" s="17"/>
      <c r="J2" s="17"/>
    </row>
    <row r="3" spans="1:10" ht="18">
      <c r="A3" s="374" t="s">
        <v>100</v>
      </c>
      <c r="B3" s="375"/>
      <c r="C3" s="375"/>
      <c r="D3" s="375"/>
      <c r="E3" s="375"/>
      <c r="F3" s="375"/>
      <c r="G3" s="375"/>
      <c r="H3" s="375"/>
      <c r="I3" s="364"/>
      <c r="J3" s="364"/>
    </row>
    <row r="4" spans="1:10" ht="18">
      <c r="A4" s="376" t="s">
        <v>309</v>
      </c>
      <c r="B4" s="377"/>
      <c r="C4" s="377"/>
      <c r="D4" s="377"/>
      <c r="E4" s="377"/>
      <c r="F4" s="377"/>
      <c r="G4" s="377"/>
      <c r="H4" s="377"/>
      <c r="I4" s="364"/>
      <c r="J4" s="364"/>
    </row>
    <row r="5" spans="1:10" ht="18">
      <c r="A5" s="129"/>
      <c r="B5" s="130"/>
      <c r="C5" s="130"/>
      <c r="D5" s="130"/>
      <c r="E5" s="130"/>
      <c r="F5" s="130"/>
      <c r="G5" s="130"/>
      <c r="H5" s="130"/>
    </row>
    <row r="6" spans="1:10" ht="15" customHeight="1">
      <c r="A6" s="406" t="s">
        <v>26</v>
      </c>
      <c r="B6" s="407" t="s">
        <v>104</v>
      </c>
      <c r="C6" s="423" t="s">
        <v>310</v>
      </c>
      <c r="D6" s="423"/>
      <c r="E6" s="423"/>
      <c r="F6" s="423"/>
      <c r="G6" s="424" t="s">
        <v>29</v>
      </c>
      <c r="H6" s="382"/>
      <c r="I6" s="382"/>
      <c r="J6" s="382"/>
    </row>
    <row r="7" spans="1:10" s="54" customFormat="1" ht="28.5" customHeight="1">
      <c r="A7" s="421"/>
      <c r="B7" s="422"/>
      <c r="C7" s="143" t="s">
        <v>311</v>
      </c>
      <c r="D7" s="143" t="s">
        <v>312</v>
      </c>
      <c r="E7" s="143" t="s">
        <v>313</v>
      </c>
      <c r="F7" s="143" t="s">
        <v>287</v>
      </c>
      <c r="G7" s="254" t="s">
        <v>314</v>
      </c>
      <c r="H7" s="55" t="s">
        <v>315</v>
      </c>
      <c r="I7" s="55" t="s">
        <v>313</v>
      </c>
      <c r="J7" s="255" t="s">
        <v>316</v>
      </c>
    </row>
    <row r="8" spans="1:10">
      <c r="A8" s="70"/>
      <c r="B8" s="144"/>
      <c r="C8" s="256"/>
      <c r="D8" s="257"/>
      <c r="E8" s="257"/>
      <c r="F8" s="258">
        <f t="shared" ref="F8:F19" si="0">SUM(C8+D8+E8)</f>
        <v>0</v>
      </c>
      <c r="G8" s="212"/>
      <c r="H8" s="259"/>
      <c r="I8" s="259"/>
      <c r="J8" s="212"/>
    </row>
    <row r="9" spans="1:10">
      <c r="A9" s="150" t="s">
        <v>198</v>
      </c>
      <c r="B9" s="267" t="s">
        <v>199</v>
      </c>
      <c r="C9" s="148">
        <v>0</v>
      </c>
      <c r="D9" s="148"/>
      <c r="E9" s="148"/>
      <c r="F9" s="258">
        <f t="shared" si="0"/>
        <v>0</v>
      </c>
      <c r="G9" s="212"/>
      <c r="H9" s="259"/>
      <c r="I9" s="259"/>
      <c r="J9" s="212"/>
    </row>
    <row r="10" spans="1:10">
      <c r="A10" s="76" t="s">
        <v>317</v>
      </c>
      <c r="B10" s="268"/>
      <c r="C10" s="146">
        <v>73945000</v>
      </c>
      <c r="D10" s="146"/>
      <c r="E10" s="146"/>
      <c r="F10" s="258">
        <f t="shared" si="0"/>
        <v>73945000</v>
      </c>
      <c r="G10" s="212">
        <v>73945000</v>
      </c>
      <c r="H10" s="259"/>
      <c r="I10" s="259"/>
      <c r="J10" s="212">
        <v>73945000</v>
      </c>
    </row>
    <row r="11" spans="1:10">
      <c r="A11" s="76" t="s">
        <v>318</v>
      </c>
      <c r="B11" s="268"/>
      <c r="C11" s="146">
        <v>50000000</v>
      </c>
      <c r="D11" s="146"/>
      <c r="E11" s="146"/>
      <c r="F11" s="258">
        <f t="shared" si="0"/>
        <v>50000000</v>
      </c>
      <c r="G11" s="212">
        <v>50000000</v>
      </c>
      <c r="H11" s="259"/>
      <c r="I11" s="259"/>
      <c r="J11" s="212">
        <v>50000000</v>
      </c>
    </row>
    <row r="12" spans="1:10">
      <c r="A12" s="76" t="s">
        <v>319</v>
      </c>
      <c r="B12" s="268"/>
      <c r="C12" s="146">
        <v>35000000</v>
      </c>
      <c r="D12" s="146"/>
      <c r="E12" s="146"/>
      <c r="F12" s="258">
        <f t="shared" si="0"/>
        <v>35000000</v>
      </c>
      <c r="G12" s="212">
        <v>35000000</v>
      </c>
      <c r="H12" s="259"/>
      <c r="I12" s="259"/>
      <c r="J12" s="212">
        <v>35000000</v>
      </c>
    </row>
    <row r="13" spans="1:10">
      <c r="A13" s="76" t="s">
        <v>320</v>
      </c>
      <c r="B13" s="268"/>
      <c r="C13" s="146">
        <v>35971794</v>
      </c>
      <c r="D13" s="146"/>
      <c r="E13" s="146"/>
      <c r="F13" s="258">
        <f t="shared" si="0"/>
        <v>35971794</v>
      </c>
      <c r="G13" s="212">
        <v>28742104</v>
      </c>
      <c r="H13" s="259"/>
      <c r="I13" s="259"/>
      <c r="J13" s="212">
        <v>28742104</v>
      </c>
    </row>
    <row r="14" spans="1:10">
      <c r="A14" s="76" t="s">
        <v>321</v>
      </c>
      <c r="B14" s="268"/>
      <c r="C14" s="146">
        <v>50000000</v>
      </c>
      <c r="D14" s="146"/>
      <c r="E14" s="146"/>
      <c r="F14" s="258">
        <f t="shared" si="0"/>
        <v>50000000</v>
      </c>
      <c r="G14" s="212">
        <v>50000000</v>
      </c>
      <c r="H14" s="259"/>
      <c r="I14" s="259"/>
      <c r="J14" s="212">
        <v>50000000</v>
      </c>
    </row>
    <row r="15" spans="1:10">
      <c r="A15" s="76" t="s">
        <v>322</v>
      </c>
      <c r="B15" s="268"/>
      <c r="C15" s="146">
        <v>15000000</v>
      </c>
      <c r="D15" s="146"/>
      <c r="E15" s="146"/>
      <c r="F15" s="258">
        <f t="shared" si="0"/>
        <v>15000000</v>
      </c>
      <c r="G15" s="212">
        <v>15000000</v>
      </c>
      <c r="H15" s="259"/>
      <c r="I15" s="259"/>
      <c r="J15" s="212">
        <v>15000000</v>
      </c>
    </row>
    <row r="16" spans="1:10">
      <c r="A16" s="76" t="s">
        <v>323</v>
      </c>
      <c r="B16" s="268"/>
      <c r="C16" s="146">
        <v>11560109</v>
      </c>
      <c r="D16" s="146"/>
      <c r="E16" s="146"/>
      <c r="F16" s="258">
        <f t="shared" si="0"/>
        <v>11560109</v>
      </c>
      <c r="G16" s="212">
        <v>11560109</v>
      </c>
      <c r="H16" s="259"/>
      <c r="I16" s="259"/>
      <c r="J16" s="212">
        <v>11560109</v>
      </c>
    </row>
    <row r="17" spans="1:10">
      <c r="A17" s="76" t="s">
        <v>324</v>
      </c>
      <c r="B17" s="268"/>
      <c r="C17" s="146"/>
      <c r="D17" s="146"/>
      <c r="E17" s="146"/>
      <c r="F17" s="258">
        <f t="shared" si="0"/>
        <v>0</v>
      </c>
      <c r="G17" s="212">
        <v>1555200</v>
      </c>
      <c r="H17" s="259"/>
      <c r="I17" s="259"/>
      <c r="J17" s="212">
        <v>1555200</v>
      </c>
    </row>
    <row r="18" spans="1:10">
      <c r="A18" s="150" t="s">
        <v>325</v>
      </c>
      <c r="B18" s="267" t="s">
        <v>201</v>
      </c>
      <c r="C18" s="148">
        <f>SUM(C10:C16)</f>
        <v>271476903</v>
      </c>
      <c r="D18" s="148"/>
      <c r="E18" s="148"/>
      <c r="F18" s="261">
        <f t="shared" si="0"/>
        <v>271476903</v>
      </c>
      <c r="G18" s="215">
        <f>SUM(G10:G17)</f>
        <v>265802413</v>
      </c>
      <c r="H18" s="259"/>
      <c r="I18" s="259"/>
      <c r="J18" s="215">
        <f>SUM(J10:J17)</f>
        <v>265802413</v>
      </c>
    </row>
    <row r="19" spans="1:10">
      <c r="A19" s="76" t="s">
        <v>326</v>
      </c>
      <c r="B19" s="268"/>
      <c r="C19" s="146">
        <v>1500000</v>
      </c>
      <c r="D19" s="146"/>
      <c r="E19" s="146"/>
      <c r="F19" s="258">
        <f t="shared" si="0"/>
        <v>1500000</v>
      </c>
      <c r="G19" s="212">
        <v>1262400</v>
      </c>
      <c r="H19" s="259"/>
      <c r="I19" s="259"/>
      <c r="J19" s="212">
        <v>1262400</v>
      </c>
    </row>
    <row r="20" spans="1:10">
      <c r="A20" s="76" t="s">
        <v>327</v>
      </c>
      <c r="B20" s="268"/>
      <c r="C20" s="146"/>
      <c r="D20" s="146"/>
      <c r="E20" s="146"/>
      <c r="F20" s="258"/>
      <c r="G20" s="212">
        <v>237600</v>
      </c>
      <c r="H20" s="259"/>
      <c r="I20" s="259"/>
      <c r="J20" s="212">
        <v>237600</v>
      </c>
    </row>
    <row r="21" spans="1:10">
      <c r="A21" s="71" t="s">
        <v>202</v>
      </c>
      <c r="B21" s="267" t="s">
        <v>203</v>
      </c>
      <c r="C21" s="148">
        <f>SUM(C19)</f>
        <v>1500000</v>
      </c>
      <c r="D21" s="148"/>
      <c r="E21" s="148"/>
      <c r="F21" s="261">
        <f>SUM(C21+D21+E21)</f>
        <v>1500000</v>
      </c>
      <c r="G21" s="215">
        <f>SUM(G19:G20)</f>
        <v>1500000</v>
      </c>
      <c r="H21" s="259"/>
      <c r="I21" s="259"/>
      <c r="J21" s="215">
        <f>SUM(J19:J20)</f>
        <v>1500000</v>
      </c>
    </row>
    <row r="22" spans="1:10">
      <c r="A22" s="63" t="s">
        <v>328</v>
      </c>
      <c r="B22" s="268"/>
      <c r="C22" s="146">
        <v>10999990</v>
      </c>
      <c r="D22" s="146"/>
      <c r="E22" s="146">
        <v>0</v>
      </c>
      <c r="F22" s="258">
        <f>SUM(C22+D22+E22)</f>
        <v>10999990</v>
      </c>
      <c r="G22" s="212">
        <v>8266929</v>
      </c>
      <c r="H22" s="259"/>
      <c r="I22" s="259"/>
      <c r="J22" s="212">
        <v>8266929</v>
      </c>
    </row>
    <row r="23" spans="1:10">
      <c r="A23" s="63" t="s">
        <v>329</v>
      </c>
      <c r="B23" s="268"/>
      <c r="C23" s="146">
        <v>3814675</v>
      </c>
      <c r="D23" s="146"/>
      <c r="E23" s="146"/>
      <c r="F23" s="258">
        <f>SUM(C23+D23+E23)</f>
        <v>3814675</v>
      </c>
      <c r="G23" s="212">
        <v>5931248</v>
      </c>
      <c r="H23" s="259"/>
      <c r="I23" s="259"/>
      <c r="J23" s="212">
        <v>5931548</v>
      </c>
    </row>
    <row r="24" spans="1:10">
      <c r="A24" s="63" t="s">
        <v>330</v>
      </c>
      <c r="B24" s="268"/>
      <c r="C24" s="146"/>
      <c r="D24" s="146"/>
      <c r="E24" s="146"/>
      <c r="F24" s="258"/>
      <c r="G24" s="212">
        <v>294000</v>
      </c>
      <c r="H24" s="259"/>
      <c r="I24" s="259"/>
      <c r="J24" s="212">
        <v>294000</v>
      </c>
    </row>
    <row r="25" spans="1:10">
      <c r="A25" s="63" t="s">
        <v>331</v>
      </c>
      <c r="B25" s="268"/>
      <c r="C25" s="146"/>
      <c r="D25" s="146"/>
      <c r="E25" s="146"/>
      <c r="F25" s="258"/>
      <c r="G25" s="212">
        <v>180488</v>
      </c>
      <c r="H25" s="259"/>
      <c r="I25" s="259"/>
      <c r="J25" s="212">
        <v>180488</v>
      </c>
    </row>
    <row r="26" spans="1:10">
      <c r="A26" s="63" t="s">
        <v>332</v>
      </c>
      <c r="B26" s="268"/>
      <c r="C26" s="146"/>
      <c r="D26" s="146"/>
      <c r="E26" s="146"/>
      <c r="F26" s="258"/>
      <c r="G26" s="212">
        <v>142000</v>
      </c>
      <c r="H26" s="259"/>
      <c r="I26" s="259"/>
      <c r="J26" s="212">
        <v>142000</v>
      </c>
    </row>
    <row r="27" spans="1:10">
      <c r="A27" s="150" t="s">
        <v>204</v>
      </c>
      <c r="B27" s="267" t="s">
        <v>205</v>
      </c>
      <c r="C27" s="148">
        <f>SUM(C22:C23)</f>
        <v>14814665</v>
      </c>
      <c r="D27" s="148"/>
      <c r="E27" s="148">
        <f>SUM(E22:E22)</f>
        <v>0</v>
      </c>
      <c r="F27" s="261">
        <f t="shared" ref="F27:F44" si="1">SUM(C27+D27+E27)</f>
        <v>14814665</v>
      </c>
      <c r="G27" s="215">
        <f>SUM(G22:G26)</f>
        <v>14814665</v>
      </c>
      <c r="H27" s="259"/>
      <c r="I27" s="259"/>
      <c r="J27" s="215">
        <f>SUM(J22:J26)</f>
        <v>14814965</v>
      </c>
    </row>
    <row r="28" spans="1:10">
      <c r="A28" s="150" t="s">
        <v>206</v>
      </c>
      <c r="B28" s="267" t="s">
        <v>207</v>
      </c>
      <c r="C28" s="148">
        <v>0</v>
      </c>
      <c r="D28" s="148"/>
      <c r="E28" s="148"/>
      <c r="F28" s="258">
        <f t="shared" si="1"/>
        <v>0</v>
      </c>
      <c r="G28" s="212"/>
      <c r="H28" s="259"/>
      <c r="I28" s="259"/>
      <c r="J28" s="212"/>
    </row>
    <row r="29" spans="1:10">
      <c r="A29" s="71" t="s">
        <v>208</v>
      </c>
      <c r="B29" s="267" t="s">
        <v>209</v>
      </c>
      <c r="C29" s="148">
        <v>0</v>
      </c>
      <c r="D29" s="148"/>
      <c r="E29" s="148"/>
      <c r="F29" s="258">
        <f t="shared" si="1"/>
        <v>0</v>
      </c>
      <c r="G29" s="212"/>
      <c r="H29" s="259"/>
      <c r="I29" s="259"/>
      <c r="J29" s="212"/>
    </row>
    <row r="30" spans="1:10">
      <c r="A30" s="71" t="s">
        <v>210</v>
      </c>
      <c r="B30" s="267" t="s">
        <v>211</v>
      </c>
      <c r="C30" s="148">
        <v>76884181</v>
      </c>
      <c r="D30" s="148"/>
      <c r="E30" s="148"/>
      <c r="F30" s="261">
        <f t="shared" si="1"/>
        <v>76884181</v>
      </c>
      <c r="G30" s="215">
        <v>76884181</v>
      </c>
      <c r="H30" s="259"/>
      <c r="I30" s="259"/>
      <c r="J30" s="215">
        <v>76884181</v>
      </c>
    </row>
    <row r="31" spans="1:10" s="13" customFormat="1" ht="15.75">
      <c r="A31" s="262" t="s">
        <v>212</v>
      </c>
      <c r="B31" s="269" t="s">
        <v>213</v>
      </c>
      <c r="C31" s="263">
        <f>SUM(C9+C18+C21+C27+C28+C29+C30)</f>
        <v>364675749</v>
      </c>
      <c r="D31" s="263"/>
      <c r="E31" s="263">
        <f>SUM(E9+E18+E21+E27+E28+E29+E30)</f>
        <v>0</v>
      </c>
      <c r="F31" s="264">
        <f t="shared" si="1"/>
        <v>364675749</v>
      </c>
      <c r="G31" s="218">
        <f>SUM(G9+G18+G21+G27+G28+G29+G30)</f>
        <v>359001259</v>
      </c>
      <c r="H31" s="265"/>
      <c r="I31" s="265"/>
      <c r="J31" s="218">
        <f>SUM(J9+J18+J21+J27+J28+J29+J30)</f>
        <v>359001559</v>
      </c>
    </row>
    <row r="32" spans="1:10" ht="15.75">
      <c r="A32" s="266" t="s">
        <v>333</v>
      </c>
      <c r="B32" s="267"/>
      <c r="C32" s="146">
        <v>2000000</v>
      </c>
      <c r="D32" s="146"/>
      <c r="E32" s="146"/>
      <c r="F32" s="258">
        <f t="shared" si="1"/>
        <v>2000000</v>
      </c>
      <c r="G32" s="212">
        <v>2000000</v>
      </c>
      <c r="H32" s="259"/>
      <c r="I32" s="259"/>
      <c r="J32" s="212">
        <v>2000000</v>
      </c>
    </row>
    <row r="33" spans="1:10" ht="15.75">
      <c r="A33" s="266" t="s">
        <v>334</v>
      </c>
      <c r="B33" s="267"/>
      <c r="C33" s="146">
        <v>4500000</v>
      </c>
      <c r="D33" s="146"/>
      <c r="E33" s="146"/>
      <c r="F33" s="258">
        <f t="shared" si="1"/>
        <v>4500000</v>
      </c>
      <c r="G33" s="212">
        <v>4500000</v>
      </c>
      <c r="H33" s="259"/>
      <c r="I33" s="259"/>
      <c r="J33" s="212">
        <v>4500000</v>
      </c>
    </row>
    <row r="34" spans="1:10" ht="15.75">
      <c r="A34" s="266" t="s">
        <v>335</v>
      </c>
      <c r="B34" s="267"/>
      <c r="C34" s="146">
        <v>15000000</v>
      </c>
      <c r="D34" s="146"/>
      <c r="E34" s="146"/>
      <c r="F34" s="258">
        <f t="shared" si="1"/>
        <v>15000000</v>
      </c>
      <c r="G34" s="212">
        <v>15000000</v>
      </c>
      <c r="H34" s="259"/>
      <c r="I34" s="259"/>
      <c r="J34" s="212">
        <v>15000000</v>
      </c>
    </row>
    <row r="35" spans="1:10" ht="15.75">
      <c r="A35" s="266" t="s">
        <v>336</v>
      </c>
      <c r="B35" s="267"/>
      <c r="C35" s="146">
        <v>2500000</v>
      </c>
      <c r="D35" s="146"/>
      <c r="E35" s="146"/>
      <c r="F35" s="258">
        <f t="shared" si="1"/>
        <v>2500000</v>
      </c>
      <c r="G35" s="212">
        <v>2500000</v>
      </c>
      <c r="H35" s="259"/>
      <c r="I35" s="259"/>
      <c r="J35" s="212">
        <v>2500000</v>
      </c>
    </row>
    <row r="36" spans="1:10" ht="15.75">
      <c r="A36" s="266" t="s">
        <v>337</v>
      </c>
      <c r="B36" s="267"/>
      <c r="C36" s="146">
        <v>2500000</v>
      </c>
      <c r="D36" s="146"/>
      <c r="E36" s="146"/>
      <c r="F36" s="258">
        <f t="shared" si="1"/>
        <v>2500000</v>
      </c>
      <c r="G36" s="212">
        <v>2500000</v>
      </c>
      <c r="H36" s="259"/>
      <c r="I36" s="259"/>
      <c r="J36" s="212">
        <v>2500000</v>
      </c>
    </row>
    <row r="37" spans="1:10" ht="15.75">
      <c r="A37" s="266" t="s">
        <v>338</v>
      </c>
      <c r="B37" s="267"/>
      <c r="C37" s="146">
        <v>2500000</v>
      </c>
      <c r="D37" s="146"/>
      <c r="E37" s="146"/>
      <c r="F37" s="258">
        <f t="shared" si="1"/>
        <v>2500000</v>
      </c>
      <c r="G37" s="212">
        <v>2500000</v>
      </c>
      <c r="H37" s="259"/>
      <c r="I37" s="259"/>
      <c r="J37" s="212">
        <v>2500000</v>
      </c>
    </row>
    <row r="38" spans="1:10">
      <c r="A38" s="150" t="s">
        <v>214</v>
      </c>
      <c r="B38" s="267" t="s">
        <v>215</v>
      </c>
      <c r="C38" s="148">
        <f>SUM(C32:C37)</f>
        <v>29000000</v>
      </c>
      <c r="D38" s="148"/>
      <c r="E38" s="148"/>
      <c r="F38" s="261">
        <f t="shared" si="1"/>
        <v>29000000</v>
      </c>
      <c r="G38" s="215">
        <f>SUM(G32:G37)</f>
        <v>29000000</v>
      </c>
      <c r="H38" s="259"/>
      <c r="I38" s="259"/>
      <c r="J38" s="215">
        <f>SUM(J32:J37)</f>
        <v>29000000</v>
      </c>
    </row>
    <row r="39" spans="1:10">
      <c r="A39" s="150" t="s">
        <v>216</v>
      </c>
      <c r="B39" s="267" t="s">
        <v>217</v>
      </c>
      <c r="C39" s="148">
        <v>0</v>
      </c>
      <c r="D39" s="148"/>
      <c r="E39" s="148"/>
      <c r="F39" s="258">
        <f t="shared" si="1"/>
        <v>0</v>
      </c>
      <c r="G39" s="212"/>
      <c r="H39" s="259"/>
      <c r="I39" s="259"/>
      <c r="J39" s="212"/>
    </row>
    <row r="40" spans="1:10" ht="15.75">
      <c r="A40" s="266"/>
      <c r="B40" s="267"/>
      <c r="C40" s="146"/>
      <c r="D40" s="146"/>
      <c r="E40" s="146"/>
      <c r="F40" s="258">
        <f t="shared" si="1"/>
        <v>0</v>
      </c>
      <c r="G40" s="212"/>
      <c r="H40" s="259"/>
      <c r="I40" s="259"/>
      <c r="J40" s="212"/>
    </row>
    <row r="41" spans="1:10">
      <c r="A41" s="76"/>
      <c r="B41" s="268"/>
      <c r="C41" s="146"/>
      <c r="D41" s="146"/>
      <c r="E41" s="146"/>
      <c r="F41" s="258">
        <f t="shared" si="1"/>
        <v>0</v>
      </c>
      <c r="G41" s="212"/>
      <c r="H41" s="259"/>
      <c r="I41" s="259"/>
      <c r="J41" s="212"/>
    </row>
    <row r="42" spans="1:10">
      <c r="A42" s="150" t="s">
        <v>218</v>
      </c>
      <c r="B42" s="267" t="s">
        <v>219</v>
      </c>
      <c r="C42" s="148">
        <f>SUM(C41)</f>
        <v>0</v>
      </c>
      <c r="D42" s="148"/>
      <c r="E42" s="148"/>
      <c r="F42" s="258">
        <f t="shared" si="1"/>
        <v>0</v>
      </c>
      <c r="G42" s="212"/>
      <c r="H42" s="259"/>
      <c r="I42" s="259"/>
      <c r="J42" s="212"/>
    </row>
    <row r="43" spans="1:10">
      <c r="A43" s="150" t="s">
        <v>220</v>
      </c>
      <c r="B43" s="267" t="s">
        <v>221</v>
      </c>
      <c r="C43" s="148">
        <v>7830000</v>
      </c>
      <c r="D43" s="148"/>
      <c r="E43" s="148"/>
      <c r="F43" s="261">
        <f t="shared" si="1"/>
        <v>7830000</v>
      </c>
      <c r="G43" s="215">
        <v>7830000</v>
      </c>
      <c r="H43" s="259"/>
      <c r="I43" s="259"/>
      <c r="J43" s="215">
        <v>7830000</v>
      </c>
    </row>
    <row r="44" spans="1:10" s="13" customFormat="1" ht="15.75">
      <c r="A44" s="262" t="s">
        <v>222</v>
      </c>
      <c r="B44" s="269" t="s">
        <v>223</v>
      </c>
      <c r="C44" s="263">
        <f>SUM(C38+C39+C42+C43)</f>
        <v>36830000</v>
      </c>
      <c r="D44" s="263">
        <v>0</v>
      </c>
      <c r="E44" s="263">
        <v>0</v>
      </c>
      <c r="F44" s="264">
        <f t="shared" si="1"/>
        <v>36830000</v>
      </c>
      <c r="G44" s="218">
        <f>SUM(G38+G43)</f>
        <v>36830000</v>
      </c>
      <c r="H44" s="265"/>
      <c r="I44" s="265"/>
      <c r="J44" s="218">
        <f>SUM(J38+J43)</f>
        <v>36830000</v>
      </c>
    </row>
    <row r="47" spans="1:10">
      <c r="A47" s="53"/>
      <c r="B47" s="270"/>
      <c r="C47" s="53"/>
      <c r="D47" s="53"/>
      <c r="E47" s="53"/>
    </row>
    <row r="48" spans="1:10">
      <c r="A48" s="53"/>
      <c r="B48" s="270"/>
      <c r="C48" s="53"/>
      <c r="D48" s="53"/>
      <c r="E48" s="53"/>
      <c r="I48" s="3"/>
    </row>
    <row r="49" spans="1:5">
      <c r="A49" s="53"/>
      <c r="B49" s="270"/>
      <c r="C49" s="53"/>
      <c r="D49" s="53"/>
      <c r="E49" s="53"/>
    </row>
    <row r="50" spans="1:5">
      <c r="A50" s="53"/>
      <c r="B50" s="270"/>
      <c r="C50" s="53"/>
      <c r="D50" s="53"/>
      <c r="E50" s="53"/>
    </row>
    <row r="51" spans="1:5">
      <c r="A51" s="53"/>
      <c r="B51" s="270"/>
      <c r="C51" s="53"/>
      <c r="D51" s="53"/>
      <c r="E51" s="53"/>
    </row>
    <row r="52" spans="1:5">
      <c r="A52" s="53"/>
      <c r="B52" s="270"/>
      <c r="C52" s="53"/>
      <c r="D52" s="53"/>
      <c r="E52" s="53"/>
    </row>
  </sheetData>
  <mergeCells count="7">
    <mergeCell ref="A4:J4"/>
    <mergeCell ref="A1:J1"/>
    <mergeCell ref="A3:J3"/>
    <mergeCell ref="A6:A7"/>
    <mergeCell ref="B6:B7"/>
    <mergeCell ref="C6:F6"/>
    <mergeCell ref="G6:J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Kiemelt előirányzatok</vt:lpstr>
      <vt:lpstr>Bevételek összevont</vt:lpstr>
      <vt:lpstr>Kiadások összevont</vt:lpstr>
      <vt:lpstr>Bevételek önkormányzat</vt:lpstr>
      <vt:lpstr>Bevételek intézmények</vt:lpstr>
      <vt:lpstr>Kiadások önkorm. </vt:lpstr>
      <vt:lpstr>Kiadások intézmények</vt:lpstr>
      <vt:lpstr>Létszám</vt:lpstr>
      <vt:lpstr>Beruházás, felújítás</vt:lpstr>
      <vt:lpstr>Tartalék</vt:lpstr>
      <vt:lpstr>Átadott</vt:lpstr>
      <vt:lpstr>felhalmozási üt. önkorm.</vt:lpstr>
      <vt:lpstr>Felhaszn.üt.összes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Admin</cp:lastModifiedBy>
  <cp:lastPrinted>2021-09-27T07:17:41Z</cp:lastPrinted>
  <dcterms:created xsi:type="dcterms:W3CDTF">2021-09-21T06:33:35Z</dcterms:created>
  <dcterms:modified xsi:type="dcterms:W3CDTF">2021-10-01T06:16:12Z</dcterms:modified>
</cp:coreProperties>
</file>