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440" windowHeight="11760" activeTab="1"/>
  </bookViews>
  <sheets>
    <sheet name="kiadások-bevételek mérlege" sheetId="1" r:id="rId1"/>
    <sheet name="Össz.bevételek rovatok szerint" sheetId="6" r:id="rId2"/>
    <sheet name="Össz.Kiadások rovatok szerint" sheetId="2" r:id="rId3"/>
    <sheet name="Munka1" sheetId="7" r:id="rId4"/>
  </sheets>
  <definedNames>
    <definedName name="_xlnm.Print_Area" localSheetId="2">'Össz.Kiadások rovatok szerint'!$A$1:$F$95</definedName>
  </definedNames>
  <calcPr calcId="125725"/>
</workbook>
</file>

<file path=xl/calcChain.xml><?xml version="1.0" encoding="utf-8"?>
<calcChain xmlns="http://schemas.openxmlformats.org/spreadsheetml/2006/main">
  <c r="C54" i="1"/>
  <c r="C44"/>
  <c r="C83" i="2"/>
  <c r="F26"/>
  <c r="C123" i="1"/>
  <c r="C79"/>
  <c r="C67"/>
  <c r="C63"/>
  <c r="C98" s="1"/>
  <c r="C124" s="1"/>
  <c r="C51"/>
  <c r="C48"/>
  <c r="C38"/>
  <c r="C26"/>
  <c r="C17"/>
  <c r="C8"/>
  <c r="C36" i="6"/>
  <c r="C33"/>
  <c r="F24"/>
  <c r="C25"/>
  <c r="C17"/>
  <c r="C13"/>
  <c r="F27" i="2"/>
  <c r="C90"/>
  <c r="C87"/>
  <c r="C78"/>
  <c r="F73"/>
  <c r="C71"/>
  <c r="C59"/>
  <c r="C60" s="1"/>
  <c r="C53"/>
  <c r="C50"/>
  <c r="C42"/>
  <c r="C51" s="1"/>
  <c r="C31"/>
  <c r="C28"/>
  <c r="C24"/>
  <c r="C19"/>
  <c r="C20" s="1"/>
  <c r="C15"/>
  <c r="C61" l="1"/>
  <c r="C95" s="1"/>
  <c r="E60"/>
  <c r="E53"/>
  <c r="E50"/>
  <c r="E51" s="1"/>
  <c r="E31"/>
  <c r="E28"/>
  <c r="E24"/>
  <c r="E19"/>
  <c r="E20" s="1"/>
  <c r="E15"/>
  <c r="E61" l="1"/>
  <c r="E36" i="6"/>
  <c r="D36" l="1"/>
  <c r="D60" i="2" l="1"/>
  <c r="D53"/>
  <c r="F39"/>
  <c r="F37"/>
  <c r="F36"/>
  <c r="F35"/>
  <c r="D50"/>
  <c r="D51" s="1"/>
  <c r="D31"/>
  <c r="D28"/>
  <c r="D24"/>
  <c r="D19"/>
  <c r="D20" s="1"/>
  <c r="D15"/>
  <c r="D61" l="1"/>
  <c r="F93"/>
  <c r="F89"/>
  <c r="F90" s="1"/>
  <c r="F86"/>
  <c r="F85"/>
  <c r="F84"/>
  <c r="F82"/>
  <c r="F81"/>
  <c r="F80"/>
  <c r="F79"/>
  <c r="F77"/>
  <c r="F76"/>
  <c r="F75"/>
  <c r="F74"/>
  <c r="F72"/>
  <c r="F67"/>
  <c r="F66"/>
  <c r="F65"/>
  <c r="F59"/>
  <c r="F58"/>
  <c r="F57"/>
  <c r="F56"/>
  <c r="F55"/>
  <c r="F54"/>
  <c r="F53"/>
  <c r="F52"/>
  <c r="F49"/>
  <c r="F48"/>
  <c r="F47"/>
  <c r="F46"/>
  <c r="F45"/>
  <c r="F44"/>
  <c r="F43"/>
  <c r="F41"/>
  <c r="F40"/>
  <c r="F38"/>
  <c r="F34"/>
  <c r="F33"/>
  <c r="F32"/>
  <c r="F30"/>
  <c r="F29"/>
  <c r="F25"/>
  <c r="F23"/>
  <c r="F22"/>
  <c r="F21"/>
  <c r="F18"/>
  <c r="F17"/>
  <c r="F16"/>
  <c r="F14"/>
  <c r="F13"/>
  <c r="F12"/>
  <c r="F11"/>
  <c r="F10"/>
  <c r="F9"/>
  <c r="F7"/>
  <c r="F42" l="1"/>
  <c r="F60"/>
  <c r="F50"/>
  <c r="F31"/>
  <c r="F19"/>
  <c r="F24"/>
  <c r="F15"/>
  <c r="F78"/>
  <c r="F83"/>
  <c r="F87"/>
  <c r="F28"/>
  <c r="F71"/>
  <c r="F35" i="6"/>
  <c r="F36" s="1"/>
  <c r="F31"/>
  <c r="F30"/>
  <c r="F29"/>
  <c r="F27"/>
  <c r="F26"/>
  <c r="F22"/>
  <c r="F21"/>
  <c r="F20"/>
  <c r="F17"/>
  <c r="F16"/>
  <c r="F15"/>
  <c r="F14"/>
  <c r="F12"/>
  <c r="F11"/>
  <c r="F10"/>
  <c r="F9"/>
  <c r="C37"/>
  <c r="F51" i="2" l="1"/>
  <c r="F61" s="1"/>
  <c r="F20"/>
  <c r="F13" i="6"/>
  <c r="F33"/>
  <c r="F25"/>
  <c r="E37"/>
  <c r="D37"/>
  <c r="F95" i="2" l="1"/>
  <c r="F37" i="6"/>
  <c r="E95" i="2"/>
  <c r="D95"/>
</calcChain>
</file>

<file path=xl/sharedStrings.xml><?xml version="1.0" encoding="utf-8"?>
<sst xmlns="http://schemas.openxmlformats.org/spreadsheetml/2006/main" count="466" uniqueCount="420">
  <si>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</si>
  <si>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</si>
  <si>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</si>
  <si>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</si>
  <si>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</si>
  <si>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</si>
  <si>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</si>
  <si>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</si>
  <si>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</si>
  <si>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</si>
  <si>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</si>
  <si>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</si>
  <si>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</si>
  <si>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</si>
  <si>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</si>
  <si>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</si>
  <si>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</si>
  <si>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</si>
  <si>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</si>
  <si>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</si>
  <si>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</si>
  <si>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</si>
  <si>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</si>
  <si>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</si>
  <si>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</si>
  <si>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</si>
  <si>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</si>
  <si>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</si>
  <si>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</si>
  <si>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</si>
  <si>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</si>
  <si>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</si>
  <si>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</si>
  <si>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</si>
  <si>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</si>
  <si>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</si>
  <si>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</si>
  <si>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</si>
  <si>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</si>
  <si>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</si>
  <si>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</si>
  <si>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</si>
  <si>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</si>
  <si>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</si>
  <si>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</si>
  <si>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</si>
  <si>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</si>
  <si>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</si>
  <si>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</si>
  <si>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</si>
  <si>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</si>
  <si>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</si>
  <si>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</si>
  <si>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</si>
  <si>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</si>
  <si>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</si>
  <si>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</si>
  <si>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</si>
  <si>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</si>
  <si>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</si>
  <si>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</si>
  <si>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</si>
  <si>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</si>
  <si>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</si>
  <si>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</si>
  <si>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</si>
  <si>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</si>
  <si>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</si>
  <si>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</si>
  <si>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</si>
  <si>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</si>
  <si>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</si>
  <si>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</si>
  <si>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</si>
  <si>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</si>
  <si>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</si>
  <si>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</si>
  <si>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</si>
  <si>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</si>
  <si>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</si>
  <si>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>Államháztartáson belüli megelőlegezések visszafizetése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</si>
  <si>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</si>
  <si>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</si>
  <si>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</si>
  <si>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</si>
  <si>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</si>
  <si>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</si>
  <si>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</si>
  <si>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</si>
  <si>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</si>
  <si>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</si>
  <si>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</si>
  <si>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</si>
  <si>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</si>
  <si>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</si>
  <si>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</si>
  <si>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</si>
  <si>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</si>
  <si>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</si>
  <si>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</si>
  <si>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</si>
  <si>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</si>
  <si>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</si>
  <si>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</si>
  <si>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</si>
  <si>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</si>
  <si>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</si>
  <si>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</si>
  <si>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</si>
  <si>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</si>
  <si>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</si>
  <si>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</si>
  <si>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</si>
  <si>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</si>
  <si>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</si>
  <si>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</si>
  <si>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</si>
  <si>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</si>
  <si>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</si>
  <si>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</si>
  <si>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</si>
  <si>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</si>
  <si>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</si>
  <si>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</si>
  <si>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</si>
  <si>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</si>
  <si>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</si>
  <si>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</si>
  <si>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</si>
  <si>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</si>
  <si>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</si>
  <si>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</si>
  <si>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</si>
  <si>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</si>
  <si>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</si>
  <si>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</si>
  <si>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</si>
  <si>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</si>
  <si>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</si>
  <si>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</si>
  <si>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</si>
  <si>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</si>
  <si>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</si>
  <si>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</si>
  <si>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</si>
  <si>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</si>
  <si>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</si>
  <si>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</si>
  <si>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</si>
  <si>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</si>
  <si>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</si>
  <si>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</si>
  <si>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</si>
  <si>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</si>
  <si>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</si>
  <si>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</si>
  <si>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</si>
  <si>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</si>
  <si>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</si>
  <si>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</si>
  <si>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</si>
  <si>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</si>
  <si>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</si>
  <si>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</si>
  <si>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</si>
  <si>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</si>
  <si>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</si>
  <si>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</si>
  <si>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</si>
  <si>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</si>
  <si>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</si>
  <si>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</si>
  <si>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</si>
  <si>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</si>
  <si>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</si>
  <si>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</si>
  <si>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</si>
  <si>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</si>
  <si>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</si>
  <si>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</si>
  <si>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</si>
  <si>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</si>
  <si>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</si>
  <si>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</si>
  <si>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</si>
  <si>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</si>
  <si>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</si>
  <si>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</si>
  <si>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</si>
  <si>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Mindösszesen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</si>
  <si>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</si>
  <si>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</si>
  <si>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</si>
  <si>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</si>
  <si>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</si>
  <si>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</si>
  <si>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</si>
  <si>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</si>
  <si>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</si>
  <si>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</si>
  <si>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</si>
  <si>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</si>
  <si>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</si>
  <si>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</si>
  <si>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</si>
  <si>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</si>
  <si>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</si>
  <si>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</si>
  <si>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</si>
  <si>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Egyéb kommunikációs szolgáltatás</t>
  </si>
  <si>
    <t>Villamosenergia szolg.</t>
  </si>
  <si>
    <t>Gázdíj</t>
  </si>
  <si>
    <t>Víz- és csatornadíj</t>
  </si>
  <si>
    <t>karbantartás, kisjavítási szolgáltatások</t>
  </si>
  <si>
    <t>Biztosítási díjak</t>
  </si>
  <si>
    <t>Kéményseprés</t>
  </si>
  <si>
    <t xml:space="preserve">Egyéb dologi jellegű kiadások (bankköltség, kerekítési különbözetek) 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</si>
  <si>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</si>
  <si>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</si>
  <si>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</si>
  <si>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</si>
  <si>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Működési c. támogatás áh. Belülre önkormányzatoknak és kv.szerveknek</t>
  </si>
  <si>
    <t>Egyéb működési támogatás áh.kívülre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</si>
  <si>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</si>
  <si>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</si>
  <si>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</si>
  <si>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</si>
  <si>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</si>
  <si>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</si>
  <si>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</si>
  <si>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>Egyéb külső személyi juttatások</t>
  </si>
  <si>
    <t>Települési önkormányzatok kulturális feladatainak támogatása</t>
  </si>
  <si>
    <t>B251</t>
  </si>
  <si>
    <t>Közfoglalkoztatott bére</t>
  </si>
  <si>
    <t>Más rovaton nem szerepeltethető dologi jellegű kiadás</t>
  </si>
  <si>
    <t xml:space="preserve">Postaktg.  </t>
  </si>
  <si>
    <t>Más egyéb szolgáltatás ( tűz- és munkavédelem, egyéb)</t>
  </si>
  <si>
    <t>Működési támogatás áh.belülre társulásoknak</t>
  </si>
  <si>
    <t>Ingatlan vásárlás</t>
  </si>
  <si>
    <t>Beruházás áfa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</si>
  <si>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</si>
  <si>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</si>
  <si>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</si>
  <si>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</si>
  <si>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</si>
  <si>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</si>
  <si>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</si>
  <si>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</si>
  <si>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B7-B8</t>
  </si>
  <si>
    <t>ÁFA bevételek</t>
  </si>
  <si>
    <t>B1111</t>
  </si>
  <si>
    <t>B1131</t>
  </si>
  <si>
    <t>B1141</t>
  </si>
  <si>
    <t>B35411</t>
  </si>
  <si>
    <t>B40211</t>
  </si>
  <si>
    <t>B406</t>
  </si>
  <si>
    <t>B4081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</si>
  <si>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</si>
  <si>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</si>
  <si>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</si>
  <si>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</si>
  <si>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</si>
  <si>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</si>
  <si>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</si>
  <si>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</si>
  <si>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</si>
  <si>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</si>
  <si>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</si>
  <si>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</si>
  <si>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</si>
  <si>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</si>
  <si>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</si>
  <si>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CAFETÉRIA-juttatás</t>
  </si>
  <si>
    <t>SZEMÉLYI JUTTATÁSOK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</si>
  <si>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</si>
  <si>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</si>
  <si>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</si>
  <si>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</si>
  <si>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>Szakmai tevékenységet segítő szolg.</t>
  </si>
  <si>
    <t>Kiküldetési költség</t>
  </si>
  <si>
    <t>Hozzájárulás lakossági energia költségekhez</t>
  </si>
  <si>
    <t>Ápolási támogatás</t>
  </si>
  <si>
    <t>Települési gyógyszertámogatás</t>
  </si>
  <si>
    <t>Települési létfenntartási támogatás</t>
  </si>
  <si>
    <t>Köztemetés</t>
  </si>
  <si>
    <t>A helyi önkormányzat költségvetési mérlege közgazdasági tagolásban ( Ft)</t>
  </si>
  <si>
    <t>K44-K48</t>
  </si>
  <si>
    <t>Lövő Község Önkormányzata</t>
  </si>
  <si>
    <t>Lövői Közös Önkormányzati Hivatal</t>
  </si>
  <si>
    <t>Lövői Napsugár Óvoda és Bölcsőde</t>
  </si>
  <si>
    <t>Lövő Község Önkormányzat</t>
  </si>
  <si>
    <t>Egyéb TE beszerzése</t>
  </si>
  <si>
    <t>Informatikai szolg. Igénybevétele</t>
  </si>
  <si>
    <t>Működési  ÁFA</t>
  </si>
  <si>
    <t>Egyéb működési célú támogatások  ÁH-n belülről</t>
  </si>
  <si>
    <t xml:space="preserve"> Ft</t>
  </si>
  <si>
    <t>Egyéb szolgáltatások</t>
  </si>
  <si>
    <t>Egyéb működési célú támogatások bev.ÁH -n belülről-társ.bizt.</t>
  </si>
  <si>
    <t>B36031</t>
  </si>
  <si>
    <t>Igazg.szolg. Díj</t>
  </si>
  <si>
    <t>Bérleti díj</t>
  </si>
  <si>
    <t>Befizetendő ÁFA</t>
  </si>
  <si>
    <t>Intézményi ellátottak  pénzbeli juttatásai</t>
  </si>
  <si>
    <t>K4711</t>
  </si>
  <si>
    <t>Egyéb TE felújítása</t>
  </si>
  <si>
    <t>K89</t>
  </si>
  <si>
    <t>Egyéb felhalmozási célú támogatás ÁH-n kívülre</t>
  </si>
  <si>
    <t>K914</t>
  </si>
  <si>
    <t>K73</t>
  </si>
  <si>
    <t>Egyéb felhalmozási célú kiadások -ÁH-n kívülre</t>
  </si>
  <si>
    <t>B36</t>
  </si>
  <si>
    <t>Továbbszámlázott szolgáltatások</t>
  </si>
  <si>
    <t>Igazg.szolg.díjak</t>
  </si>
  <si>
    <t>K1107</t>
  </si>
  <si>
    <t>K121</t>
  </si>
  <si>
    <t>K122</t>
  </si>
  <si>
    <t>K123</t>
  </si>
  <si>
    <t>K241</t>
  </si>
  <si>
    <t>K3341</t>
  </si>
  <si>
    <t>K33713</t>
  </si>
  <si>
    <t>K33721</t>
  </si>
  <si>
    <t>K33741</t>
  </si>
  <si>
    <t>K33761</t>
  </si>
  <si>
    <t>K33791</t>
  </si>
  <si>
    <t>K4423</t>
  </si>
  <si>
    <t>K4411</t>
  </si>
  <si>
    <t>K4611</t>
  </si>
  <si>
    <t>K4861</t>
  </si>
  <si>
    <t>K4871</t>
  </si>
  <si>
    <t>K4881</t>
  </si>
  <si>
    <t>K621</t>
  </si>
  <si>
    <t>K641</t>
  </si>
  <si>
    <t>K671</t>
  </si>
  <si>
    <t>K711</t>
  </si>
  <si>
    <t>K741</t>
  </si>
  <si>
    <t>K871</t>
  </si>
  <si>
    <t>K9151</t>
  </si>
  <si>
    <t>K110114</t>
  </si>
  <si>
    <t>K1106</t>
  </si>
  <si>
    <t>Jubileumi jutalom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</si>
  <si>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</si>
  <si>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</si>
  <si>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</si>
  <si>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</si>
  <si>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</si>
  <si>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</si>
  <si>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B4041</t>
  </si>
  <si>
    <t>Tulajdonosi bevételek</t>
  </si>
  <si>
    <t>B411</t>
  </si>
  <si>
    <t>Közbeszerzési díj</t>
  </si>
  <si>
    <t>B404</t>
  </si>
  <si>
    <t>K5022</t>
  </si>
  <si>
    <t>A helyi önk. Tv-i előíráson alapuló befizetései</t>
  </si>
  <si>
    <t>9. sz. melléklet</t>
  </si>
  <si>
    <t>10.sz. melléklet</t>
  </si>
  <si>
    <t>11.sz. melléklet</t>
  </si>
  <si>
    <t>K311</t>
  </si>
  <si>
    <t>Szakmai anyagok beszerzése</t>
  </si>
  <si>
    <t>K312</t>
  </si>
  <si>
    <t>Üzemeltetési anyagok beszerzése</t>
  </si>
  <si>
    <t>K321</t>
  </si>
  <si>
    <t>K313</t>
  </si>
  <si>
    <t>Árubeszerzés</t>
  </si>
  <si>
    <t>Készletbeszerzés</t>
  </si>
  <si>
    <t>K322</t>
  </si>
  <si>
    <t>Kommunikációs szolgáltatások</t>
  </si>
  <si>
    <t>K331</t>
  </si>
  <si>
    <t>Közüzemi díjak</t>
  </si>
  <si>
    <t>K3311</t>
  </si>
  <si>
    <t>K3312</t>
  </si>
  <si>
    <t>K3313</t>
  </si>
  <si>
    <t>K332</t>
  </si>
  <si>
    <t>K333</t>
  </si>
  <si>
    <t>K335</t>
  </si>
  <si>
    <t>Közvetített szolgáltatások</t>
  </si>
  <si>
    <t>K3351</t>
  </si>
  <si>
    <t>K3352</t>
  </si>
  <si>
    <t>K336</t>
  </si>
  <si>
    <t>K337</t>
  </si>
  <si>
    <t>K341</t>
  </si>
  <si>
    <t>K351</t>
  </si>
  <si>
    <t>K352</t>
  </si>
  <si>
    <t xml:space="preserve">K35 </t>
  </si>
  <si>
    <t>Egyéb dologi kiadások</t>
  </si>
  <si>
    <t>Különféle befizetések  és egyéb dologi kiadások</t>
  </si>
  <si>
    <t>K3555</t>
  </si>
  <si>
    <t>K3556</t>
  </si>
  <si>
    <t>K3557</t>
  </si>
  <si>
    <t>K33</t>
  </si>
  <si>
    <t>Szolgáltatási kiadások</t>
  </si>
  <si>
    <t>K355</t>
  </si>
  <si>
    <t xml:space="preserve">Kiküldetések,reklám- és propagandakiadások </t>
  </si>
  <si>
    <t>K334</t>
  </si>
  <si>
    <t>K1104</t>
  </si>
  <si>
    <t>Helyettesítés</t>
  </si>
  <si>
    <t>K3377</t>
  </si>
  <si>
    <t>Rágcsálóírtás</t>
  </si>
  <si>
    <t>K48317</t>
  </si>
  <si>
    <t>K48319</t>
  </si>
  <si>
    <t>Települési támogatás</t>
  </si>
  <si>
    <t>Lövő Község Önkormányzat és költségvetési szervei 2019. évi költségvetése</t>
  </si>
  <si>
    <t>2019. évi eredeti ei.</t>
  </si>
  <si>
    <t>Lövő Község Önkormányzat és költségvetési szervei 2019. évre tervezett bevételi előirányzatai</t>
  </si>
  <si>
    <t xml:space="preserve">Lövő  Község Önkormányzat és költségvetési szervei 2019. évi tervezett kiadási előirányzatai  </t>
  </si>
  <si>
    <t>K1101</t>
  </si>
  <si>
    <t>K21</t>
  </si>
  <si>
    <t>K27</t>
  </si>
  <si>
    <t>Szállítás ( személyszáll.,hulladékszáll., lomt.,  ktg., )</t>
  </si>
  <si>
    <t>K50606</t>
  </si>
  <si>
    <t>K50607</t>
  </si>
  <si>
    <t>K513</t>
  </si>
  <si>
    <t>K50601</t>
  </si>
  <si>
    <t>Központi költségvetési szervnek</t>
  </si>
  <si>
    <t>K731</t>
  </si>
  <si>
    <t>Építmény felújítása</t>
  </si>
  <si>
    <t>Egyéb működési célú támogatások bev.ÁH -n belülről-helyi önk.</t>
  </si>
  <si>
    <t>Egyéb működési célú támogatások bev.ÁH-n belülről-elkül alapok</t>
  </si>
  <si>
    <t>Immateriális javak beszerzése,létesítése</t>
  </si>
  <si>
    <t>K61</t>
  </si>
  <si>
    <t>Immateriális javak beszerzése, létesítése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</si>
</sst>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_-* #,##0_-;\-* #,##0_-;_-* &quot;-&quot;??_-;_-@_-"/>
  </numFmts>
  <fonts count="3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1"/>
      <color indexed="8"/>
      <name val="Times New Roman"/>
      <family val="1"/>
    </font>
    <font>
      <sz val="9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136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/>
    <xf numFmtId="165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/>
    <xf numFmtId="166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/>
    <xf numFmtId="3" fontId="0" fillId="0" borderId="0" xfId="0" applyNumberFormat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/>
    </xf>
    <xf numFmtId="3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3" fontId="18" fillId="2" borderId="1" xfId="0" applyNumberFormat="1" applyFont="1" applyFill="1" applyBorder="1"/>
    <xf numFmtId="0" fontId="14" fillId="2" borderId="1" xfId="0" applyFont="1" applyFill="1" applyBorder="1" applyAlignment="1">
      <alignment horizontal="left" vertical="center"/>
    </xf>
    <xf numFmtId="3" fontId="19" fillId="2" borderId="1" xfId="0" applyNumberFormat="1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/>
    <xf numFmtId="3" fontId="10" fillId="2" borderId="0" xfId="0" applyNumberFormat="1" applyFont="1" applyFill="1" applyBorder="1"/>
    <xf numFmtId="0" fontId="20" fillId="0" borderId="0" xfId="0" applyFont="1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0" fontId="3" fillId="3" borderId="1" xfId="0" applyFont="1" applyFill="1" applyBorder="1"/>
    <xf numFmtId="0" fontId="20" fillId="3" borderId="1" xfId="0" applyFont="1" applyFill="1" applyBorder="1" applyAlignment="1">
      <alignment vertical="center"/>
    </xf>
    <xf numFmtId="3" fontId="20" fillId="3" borderId="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/>
    <xf numFmtId="3" fontId="20" fillId="0" borderId="0" xfId="0" applyNumberFormat="1" applyFont="1" applyAlignment="1">
      <alignment vertical="center"/>
    </xf>
    <xf numFmtId="3" fontId="3" fillId="0" borderId="0" xfId="0" applyNumberFormat="1" applyFont="1"/>
    <xf numFmtId="0" fontId="0" fillId="2" borderId="1" xfId="0" applyFont="1" applyFill="1" applyBorder="1"/>
    <xf numFmtId="3" fontId="0" fillId="2" borderId="0" xfId="0" applyNumberFormat="1" applyFont="1" applyFill="1"/>
    <xf numFmtId="0" fontId="0" fillId="2" borderId="0" xfId="0" applyFont="1" applyFill="1"/>
    <xf numFmtId="0" fontId="3" fillId="4" borderId="1" xfId="0" applyFont="1" applyFill="1" applyBorder="1"/>
    <xf numFmtId="3" fontId="3" fillId="4" borderId="1" xfId="0" applyNumberFormat="1" applyFont="1" applyFill="1" applyBorder="1"/>
    <xf numFmtId="3" fontId="8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 vertical="center"/>
    </xf>
    <xf numFmtId="0" fontId="21" fillId="0" borderId="0" xfId="0" applyFont="1"/>
    <xf numFmtId="3" fontId="22" fillId="2" borderId="1" xfId="0" applyNumberFormat="1" applyFont="1" applyFill="1" applyBorder="1"/>
    <xf numFmtId="0" fontId="2" fillId="0" borderId="2" xfId="0" applyFont="1" applyBorder="1" applyAlignment="1">
      <alignment horizontal="left" vertical="center"/>
    </xf>
    <xf numFmtId="0" fontId="0" fillId="2" borderId="1" xfId="0" applyFill="1" applyBorder="1"/>
    <xf numFmtId="3" fontId="25" fillId="3" borderId="1" xfId="0" applyNumberFormat="1" applyFont="1" applyFill="1" applyBorder="1"/>
    <xf numFmtId="0" fontId="26" fillId="0" borderId="0" xfId="0" applyFont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/>
    <xf numFmtId="3" fontId="25" fillId="2" borderId="1" xfId="0" applyNumberFormat="1" applyFont="1" applyFill="1" applyBorder="1"/>
    <xf numFmtId="3" fontId="25" fillId="4" borderId="1" xfId="0" applyNumberFormat="1" applyFont="1" applyFill="1" applyBorder="1"/>
    <xf numFmtId="0" fontId="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/>
    <xf numFmtId="165" fontId="29" fillId="4" borderId="1" xfId="0" applyNumberFormat="1" applyFont="1" applyFill="1" applyBorder="1" applyAlignment="1">
      <alignment vertical="center"/>
    </xf>
    <xf numFmtId="0" fontId="28" fillId="4" borderId="1" xfId="0" applyFont="1" applyFill="1" applyBorder="1" applyAlignment="1">
      <alignment horizontal="left" vertical="center"/>
    </xf>
    <xf numFmtId="0" fontId="30" fillId="0" borderId="0" xfId="0" applyFont="1"/>
    <xf numFmtId="3" fontId="31" fillId="2" borderId="1" xfId="0" applyNumberFormat="1" applyFont="1" applyFill="1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left" vertical="center"/>
    </xf>
    <xf numFmtId="3" fontId="25" fillId="0" borderId="1" xfId="0" applyNumberFormat="1" applyFont="1" applyBorder="1"/>
    <xf numFmtId="168" fontId="32" fillId="0" borderId="1" xfId="1" applyNumberFormat="1" applyFont="1" applyBorder="1" applyAlignment="1">
      <alignment horizontal="right"/>
    </xf>
    <xf numFmtId="168" fontId="32" fillId="0" borderId="3" xfId="1" applyNumberFormat="1" applyFont="1" applyBorder="1" applyAlignment="1">
      <alignment horizontal="right"/>
    </xf>
    <xf numFmtId="168" fontId="32" fillId="0" borderId="1" xfId="1" applyNumberFormat="1" applyFont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0" borderId="2" xfId="0" applyBorder="1"/>
    <xf numFmtId="0" fontId="0" fillId="7" borderId="1" xfId="0" applyFill="1" applyBorder="1" applyAlignment="1">
      <alignment wrapText="1"/>
    </xf>
    <xf numFmtId="0" fontId="0" fillId="7" borderId="1" xfId="0" applyFill="1" applyBorder="1"/>
    <xf numFmtId="168" fontId="33" fillId="0" borderId="1" xfId="1" applyNumberFormat="1" applyFont="1" applyBorder="1" applyAlignment="1">
      <alignment horizontal="right"/>
    </xf>
    <xf numFmtId="168" fontId="32" fillId="0" borderId="3" xfId="1" applyNumberFormat="1" applyFont="1" applyBorder="1"/>
    <xf numFmtId="168" fontId="33" fillId="4" borderId="1" xfId="1" applyNumberFormat="1" applyFont="1" applyFill="1" applyBorder="1"/>
    <xf numFmtId="168" fontId="33" fillId="0" borderId="1" xfId="1" applyNumberFormat="1" applyFont="1" applyBorder="1"/>
    <xf numFmtId="168" fontId="32" fillId="5" borderId="1" xfId="1" applyNumberFormat="1" applyFont="1" applyFill="1" applyBorder="1"/>
    <xf numFmtId="168" fontId="32" fillId="5" borderId="3" xfId="1" applyNumberFormat="1" applyFont="1" applyFill="1" applyBorder="1"/>
    <xf numFmtId="168" fontId="33" fillId="5" borderId="1" xfId="1" applyNumberFormat="1" applyFont="1" applyFill="1" applyBorder="1"/>
    <xf numFmtId="168" fontId="32" fillId="6" borderId="1" xfId="1" applyNumberFormat="1" applyFont="1" applyFill="1" applyBorder="1"/>
    <xf numFmtId="168" fontId="32" fillId="6" borderId="3" xfId="1" applyNumberFormat="1" applyFont="1" applyFill="1" applyBorder="1"/>
    <xf numFmtId="168" fontId="33" fillId="6" borderId="1" xfId="1" applyNumberFormat="1" applyFont="1" applyFill="1" applyBorder="1"/>
    <xf numFmtId="168" fontId="32" fillId="2" borderId="1" xfId="1" applyNumberFormat="1" applyFont="1" applyFill="1" applyBorder="1"/>
    <xf numFmtId="168" fontId="32" fillId="2" borderId="3" xfId="1" applyNumberFormat="1" applyFont="1" applyFill="1" applyBorder="1"/>
    <xf numFmtId="168" fontId="33" fillId="3" borderId="1" xfId="1" applyNumberFormat="1" applyFont="1" applyFill="1" applyBorder="1"/>
    <xf numFmtId="168" fontId="33" fillId="2" borderId="1" xfId="1" applyNumberFormat="1" applyFont="1" applyFill="1" applyBorder="1"/>
    <xf numFmtId="168" fontId="33" fillId="3" borderId="1" xfId="1" applyNumberFormat="1" applyFont="1" applyFill="1" applyBorder="1" applyAlignment="1">
      <alignment vertical="center"/>
    </xf>
    <xf numFmtId="0" fontId="23" fillId="7" borderId="1" xfId="0" applyFont="1" applyFill="1" applyBorder="1"/>
    <xf numFmtId="168" fontId="34" fillId="7" borderId="1" xfId="1" applyNumberFormat="1" applyFont="1" applyFill="1" applyBorder="1"/>
    <xf numFmtId="0" fontId="3" fillId="8" borderId="1" xfId="0" applyFont="1" applyFill="1" applyBorder="1"/>
    <xf numFmtId="0" fontId="23" fillId="8" borderId="1" xfId="0" applyFont="1" applyFill="1" applyBorder="1"/>
    <xf numFmtId="168" fontId="32" fillId="8" borderId="1" xfId="1" applyNumberFormat="1" applyFont="1" applyFill="1" applyBorder="1"/>
    <xf numFmtId="168" fontId="33" fillId="8" borderId="1" xfId="1" applyNumberFormat="1" applyFont="1" applyFill="1" applyBorder="1"/>
    <xf numFmtId="0" fontId="4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0" xfId="0" applyFont="1" applyFill="1" applyAlignment="1">
      <alignment horizontal="center" wrapText="1"/>
    </xf>
    <xf numFmtId="167" fontId="15" fillId="2" borderId="4" xfId="0" applyNumberFormat="1" applyFont="1" applyFill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" fillId="0" borderId="1" xfId="0" applyFont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H124"/>
  <sheetViews>
    <sheetView topLeftCell="A39" workbookViewId="0">
      <selection activeCell="C54" sqref="C54"/>
    </sheetView>
  </sheetViews>
  <sheetFormatPr defaultRowHeight="15"/>
  <cols>
    <col min="1" max="1" width="49.42578125" customWidth="1"/>
    <col min="2" max="2" width="15.28515625" customWidth="1"/>
    <col min="3" max="3" width="26" customWidth="1"/>
  </cols>
  <sheetData>
    <row r="1" spans="1:5" ht="15.75">
      <c r="A1" s="117" t="s">
        <v>400</v>
      </c>
      <c r="B1" s="118"/>
      <c r="C1" s="118"/>
      <c r="D1" s="32"/>
      <c r="E1" s="32"/>
    </row>
    <row r="2" spans="1:5" ht="16.5">
      <c r="A2" s="119" t="s">
        <v>285</v>
      </c>
      <c r="B2" s="118"/>
      <c r="C2" s="118"/>
      <c r="D2" s="32"/>
      <c r="E2" s="32"/>
    </row>
    <row r="3" spans="1:5" ht="11.25" customHeight="1">
      <c r="A3" s="1"/>
      <c r="B3" s="1"/>
      <c r="C3" s="1"/>
      <c r="D3" s="1"/>
      <c r="E3" s="2"/>
    </row>
    <row r="4" spans="1:5" ht="14.25" customHeight="1">
      <c r="A4" s="3"/>
      <c r="B4" s="1"/>
      <c r="C4" s="33" t="s">
        <v>353</v>
      </c>
      <c r="D4" s="1"/>
      <c r="E4" s="2"/>
    </row>
    <row r="5" spans="1:5" ht="24" customHeight="1">
      <c r="A5" s="4" t="s">
        <v>0</v>
      </c>
      <c r="B5" s="5" t="s">
        <v>1</v>
      </c>
      <c r="C5" s="34" t="s">
        <v>401</v>
      </c>
    </row>
    <row r="6" spans="1:5" ht="15" customHeight="1">
      <c r="A6" s="6" t="s">
        <v>2</v>
      </c>
      <c r="B6" s="7" t="s">
        <v>3</v>
      </c>
      <c r="C6" s="82">
        <v>85097577</v>
      </c>
    </row>
    <row r="7" spans="1:5" ht="21.75" customHeight="1">
      <c r="A7" s="8" t="s">
        <v>4</v>
      </c>
      <c r="B7" s="7" t="s">
        <v>5</v>
      </c>
      <c r="C7" s="35">
        <v>7203980</v>
      </c>
    </row>
    <row r="8" spans="1:5" ht="18.75" customHeight="1">
      <c r="A8" s="9" t="s">
        <v>6</v>
      </c>
      <c r="B8" s="10" t="s">
        <v>7</v>
      </c>
      <c r="C8" s="11">
        <f>SUM(C6:C7)</f>
        <v>92301557</v>
      </c>
    </row>
    <row r="9" spans="1:5" ht="28.5">
      <c r="A9" s="12" t="s">
        <v>8</v>
      </c>
      <c r="B9" s="10" t="s">
        <v>9</v>
      </c>
      <c r="C9" s="85">
        <v>18899806</v>
      </c>
      <c r="E9" s="81"/>
    </row>
    <row r="10" spans="1:5" ht="19.5" customHeight="1">
      <c r="A10" s="8" t="s">
        <v>10</v>
      </c>
      <c r="B10" s="7" t="s">
        <v>11</v>
      </c>
      <c r="C10" s="45">
        <v>8569000</v>
      </c>
    </row>
    <row r="11" spans="1:5" ht="20.25" customHeight="1">
      <c r="A11" s="8" t="s">
        <v>12</v>
      </c>
      <c r="B11" s="7" t="s">
        <v>13</v>
      </c>
      <c r="C11" s="35">
        <v>1360000</v>
      </c>
    </row>
    <row r="12" spans="1:5" ht="20.25" customHeight="1">
      <c r="A12" s="94" t="s">
        <v>389</v>
      </c>
      <c r="B12" s="7" t="s">
        <v>388</v>
      </c>
      <c r="C12" s="35">
        <v>43421256</v>
      </c>
    </row>
    <row r="13" spans="1:5" ht="20.25" customHeight="1">
      <c r="A13" s="95" t="s">
        <v>391</v>
      </c>
      <c r="B13" s="7" t="s">
        <v>15</v>
      </c>
      <c r="C13" s="35">
        <v>320000</v>
      </c>
    </row>
    <row r="14" spans="1:5" ht="18.75" customHeight="1">
      <c r="A14" s="95" t="s">
        <v>384</v>
      </c>
      <c r="B14" s="7" t="s">
        <v>17</v>
      </c>
      <c r="C14" s="35">
        <v>15648355</v>
      </c>
    </row>
    <row r="15" spans="1:5" hidden="1">
      <c r="A15" s="8" t="s">
        <v>14</v>
      </c>
      <c r="B15" s="7" t="s">
        <v>15</v>
      </c>
      <c r="C15" s="35"/>
    </row>
    <row r="16" spans="1:5" hidden="1">
      <c r="A16" s="8" t="s">
        <v>16</v>
      </c>
      <c r="B16" s="7" t="s">
        <v>17</v>
      </c>
      <c r="C16" s="35"/>
    </row>
    <row r="17" spans="1:3" ht="23.25" customHeight="1">
      <c r="A17" s="12" t="s">
        <v>18</v>
      </c>
      <c r="B17" s="10" t="s">
        <v>19</v>
      </c>
      <c r="C17" s="11">
        <f>SUM(C10:C14)</f>
        <v>69318611</v>
      </c>
    </row>
    <row r="18" spans="1:3" hidden="1">
      <c r="A18" s="13" t="s">
        <v>20</v>
      </c>
      <c r="B18" s="7" t="s">
        <v>21</v>
      </c>
      <c r="C18" s="35"/>
    </row>
    <row r="19" spans="1:3" hidden="1">
      <c r="A19" s="13" t="s">
        <v>22</v>
      </c>
      <c r="B19" s="7" t="s">
        <v>23</v>
      </c>
      <c r="C19" s="35"/>
    </row>
    <row r="20" spans="1:3" hidden="1">
      <c r="A20" s="13" t="s">
        <v>24</v>
      </c>
      <c r="B20" s="7" t="s">
        <v>25</v>
      </c>
      <c r="C20" s="35"/>
    </row>
    <row r="21" spans="1:3" ht="25.5" hidden="1">
      <c r="A21" s="13" t="s">
        <v>26</v>
      </c>
      <c r="B21" s="7" t="s">
        <v>27</v>
      </c>
      <c r="C21" s="35"/>
    </row>
    <row r="22" spans="1:3" hidden="1">
      <c r="A22" s="13" t="s">
        <v>28</v>
      </c>
      <c r="B22" s="7" t="s">
        <v>29</v>
      </c>
      <c r="C22" s="35"/>
    </row>
    <row r="23" spans="1:3" hidden="1">
      <c r="A23" s="13" t="s">
        <v>30</v>
      </c>
      <c r="B23" s="7" t="s">
        <v>31</v>
      </c>
      <c r="C23" s="35"/>
    </row>
    <row r="24" spans="1:3" hidden="1">
      <c r="A24" s="13" t="s">
        <v>32</v>
      </c>
      <c r="B24" s="7" t="s">
        <v>33</v>
      </c>
      <c r="C24" s="35"/>
    </row>
    <row r="25" spans="1:3" ht="22.5" customHeight="1">
      <c r="A25" s="13" t="s">
        <v>34</v>
      </c>
      <c r="B25" s="7" t="s">
        <v>286</v>
      </c>
      <c r="C25" s="35">
        <v>3475200</v>
      </c>
    </row>
    <row r="26" spans="1:3" ht="21" customHeight="1">
      <c r="A26" s="14" t="s">
        <v>35</v>
      </c>
      <c r="B26" s="10" t="s">
        <v>36</v>
      </c>
      <c r="C26" s="11">
        <f>SUM(C25)</f>
        <v>3475200</v>
      </c>
    </row>
    <row r="27" spans="1:3" hidden="1">
      <c r="A27" s="15" t="s">
        <v>37</v>
      </c>
      <c r="B27" s="7" t="s">
        <v>38</v>
      </c>
      <c r="C27" s="35"/>
    </row>
    <row r="28" spans="1:3">
      <c r="A28" s="15" t="s">
        <v>39</v>
      </c>
      <c r="B28" s="7" t="s">
        <v>40</v>
      </c>
      <c r="C28" s="35">
        <v>45522211</v>
      </c>
    </row>
    <row r="29" spans="1:3" ht="25.5" hidden="1">
      <c r="A29" s="15" t="s">
        <v>41</v>
      </c>
      <c r="B29" s="7" t="s">
        <v>42</v>
      </c>
      <c r="C29" s="35"/>
    </row>
    <row r="30" spans="1:3" ht="25.5" hidden="1">
      <c r="A30" s="15" t="s">
        <v>43</v>
      </c>
      <c r="B30" s="7" t="s">
        <v>44</v>
      </c>
      <c r="C30" s="35"/>
    </row>
    <row r="31" spans="1:3">
      <c r="A31" s="15" t="s">
        <v>45</v>
      </c>
      <c r="B31" s="7" t="s">
        <v>46</v>
      </c>
      <c r="C31" s="35">
        <v>27812067</v>
      </c>
    </row>
    <row r="32" spans="1:3" ht="25.5" hidden="1">
      <c r="A32" s="15" t="s">
        <v>47</v>
      </c>
      <c r="B32" s="7" t="s">
        <v>48</v>
      </c>
      <c r="C32" s="35"/>
    </row>
    <row r="33" spans="1:8" ht="25.5" hidden="1">
      <c r="A33" s="15" t="s">
        <v>49</v>
      </c>
      <c r="B33" s="7" t="s">
        <v>50</v>
      </c>
      <c r="C33" s="35"/>
    </row>
    <row r="34" spans="1:8" hidden="1">
      <c r="A34" s="15" t="s">
        <v>51</v>
      </c>
      <c r="B34" s="7" t="s">
        <v>52</v>
      </c>
      <c r="C34" s="35"/>
    </row>
    <row r="35" spans="1:8" hidden="1">
      <c r="A35" s="16" t="s">
        <v>53</v>
      </c>
      <c r="B35" s="7" t="s">
        <v>54</v>
      </c>
      <c r="C35" s="35"/>
    </row>
    <row r="36" spans="1:8">
      <c r="A36" s="15" t="s">
        <v>55</v>
      </c>
      <c r="B36" s="7" t="s">
        <v>57</v>
      </c>
      <c r="C36" s="35">
        <v>40869080</v>
      </c>
      <c r="D36" s="31"/>
      <c r="H36" s="31"/>
    </row>
    <row r="37" spans="1:8" ht="21" customHeight="1">
      <c r="A37" s="16" t="s">
        <v>56</v>
      </c>
      <c r="B37" s="7" t="s">
        <v>410</v>
      </c>
      <c r="C37" s="35">
        <v>13432786</v>
      </c>
    </row>
    <row r="38" spans="1:8" ht="18" customHeight="1">
      <c r="A38" s="14" t="s">
        <v>58</v>
      </c>
      <c r="B38" s="10" t="s">
        <v>59</v>
      </c>
      <c r="C38" s="11">
        <f>SUM(C28:C37)</f>
        <v>127636144</v>
      </c>
    </row>
    <row r="39" spans="1:8" ht="21" customHeight="1">
      <c r="A39" s="17" t="s">
        <v>60</v>
      </c>
      <c r="B39" s="18"/>
      <c r="C39" s="19"/>
    </row>
    <row r="40" spans="1:8" ht="23.25" customHeight="1">
      <c r="A40" s="20" t="s">
        <v>419</v>
      </c>
      <c r="B40" s="7" t="s">
        <v>418</v>
      </c>
      <c r="C40" s="35">
        <v>1800000</v>
      </c>
    </row>
    <row r="41" spans="1:8" ht="23.25" customHeight="1">
      <c r="A41" s="20" t="s">
        <v>61</v>
      </c>
      <c r="B41" s="7" t="s">
        <v>62</v>
      </c>
      <c r="C41" s="35">
        <v>182958000</v>
      </c>
    </row>
    <row r="42" spans="1:8" ht="19.5" customHeight="1">
      <c r="A42" s="20" t="s">
        <v>63</v>
      </c>
      <c r="B42" s="7" t="s">
        <v>64</v>
      </c>
      <c r="C42" s="35"/>
    </row>
    <row r="43" spans="1:8" ht="27" customHeight="1">
      <c r="A43" s="21" t="s">
        <v>65</v>
      </c>
      <c r="B43" s="7" t="s">
        <v>66</v>
      </c>
      <c r="C43" s="35">
        <v>49878050</v>
      </c>
    </row>
    <row r="44" spans="1:8" ht="21.75" customHeight="1">
      <c r="A44" s="22" t="s">
        <v>67</v>
      </c>
      <c r="B44" s="10" t="s">
        <v>68</v>
      </c>
      <c r="C44" s="11">
        <f>SUM(C40:C43)</f>
        <v>234636050</v>
      </c>
    </row>
    <row r="45" spans="1:8" ht="21.75" customHeight="1">
      <c r="A45" s="13" t="s">
        <v>69</v>
      </c>
      <c r="B45" s="7" t="s">
        <v>70</v>
      </c>
      <c r="C45" s="35">
        <v>50412500</v>
      </c>
    </row>
    <row r="46" spans="1:8" ht="17.25" customHeight="1">
      <c r="A46" s="13" t="s">
        <v>304</v>
      </c>
      <c r="B46" s="7" t="s">
        <v>308</v>
      </c>
      <c r="C46" s="35">
        <v>17606100</v>
      </c>
    </row>
    <row r="47" spans="1:8">
      <c r="A47" s="13" t="s">
        <v>71</v>
      </c>
      <c r="B47" s="7" t="s">
        <v>72</v>
      </c>
      <c r="C47" s="35">
        <v>18406362</v>
      </c>
    </row>
    <row r="48" spans="1:8" ht="21.75" customHeight="1">
      <c r="A48" s="14" t="s">
        <v>73</v>
      </c>
      <c r="B48" s="10" t="s">
        <v>74</v>
      </c>
      <c r="C48" s="11">
        <f>SUM(C45:C47)</f>
        <v>86424962</v>
      </c>
    </row>
    <row r="49" spans="1:3" ht="25.5" hidden="1" customHeight="1">
      <c r="A49" s="13" t="s">
        <v>75</v>
      </c>
      <c r="B49" s="7" t="s">
        <v>76</v>
      </c>
      <c r="C49" s="35"/>
    </row>
    <row r="50" spans="1:3" ht="25.5" customHeight="1">
      <c r="A50" s="13" t="s">
        <v>309</v>
      </c>
      <c r="B50" s="7" t="s">
        <v>305</v>
      </c>
      <c r="C50" s="35">
        <v>4700000</v>
      </c>
    </row>
    <row r="51" spans="1:3" ht="21.75" customHeight="1">
      <c r="A51" s="14" t="s">
        <v>77</v>
      </c>
      <c r="B51" s="10" t="s">
        <v>78</v>
      </c>
      <c r="C51" s="11">
        <f>SUM(C50)</f>
        <v>4700000</v>
      </c>
    </row>
    <row r="52" spans="1:3" ht="22.5" customHeight="1">
      <c r="A52" s="17" t="s">
        <v>79</v>
      </c>
      <c r="B52" s="18"/>
      <c r="C52" s="19"/>
    </row>
    <row r="53" spans="1:3" ht="24" customHeight="1">
      <c r="A53" s="28" t="s">
        <v>81</v>
      </c>
      <c r="B53" s="29" t="s">
        <v>82</v>
      </c>
      <c r="C53" s="64">
        <v>1763985</v>
      </c>
    </row>
    <row r="54" spans="1:3" ht="30" customHeight="1">
      <c r="A54" s="30" t="s">
        <v>83</v>
      </c>
      <c r="B54" s="30"/>
      <c r="C54" s="36">
        <f>SUM(C8+C9+C17+C26+C38+C44+C48+C51+C53)</f>
        <v>639156315</v>
      </c>
    </row>
    <row r="55" spans="1:3" ht="30" customHeight="1">
      <c r="A55" s="40"/>
      <c r="B55" s="40"/>
      <c r="C55" s="41"/>
    </row>
    <row r="56" spans="1:3" ht="30" customHeight="1">
      <c r="A56" s="120">
        <v>0.5</v>
      </c>
      <c r="B56" s="121"/>
      <c r="C56" s="121"/>
    </row>
    <row r="57" spans="1:3" ht="25.5">
      <c r="A57" s="4" t="s">
        <v>0</v>
      </c>
      <c r="B57" s="5" t="s">
        <v>84</v>
      </c>
      <c r="C57" s="62" t="s">
        <v>401</v>
      </c>
    </row>
    <row r="58" spans="1:3" ht="26.25" customHeight="1">
      <c r="A58" s="8" t="s">
        <v>85</v>
      </c>
      <c r="B58" s="21" t="s">
        <v>86</v>
      </c>
      <c r="C58" s="35">
        <v>78663409</v>
      </c>
    </row>
    <row r="59" spans="1:3" hidden="1">
      <c r="A59" s="8" t="s">
        <v>87</v>
      </c>
      <c r="B59" s="21" t="s">
        <v>88</v>
      </c>
      <c r="C59" s="35"/>
    </row>
    <row r="60" spans="1:3" ht="25.5" hidden="1">
      <c r="A60" s="8" t="s">
        <v>89</v>
      </c>
      <c r="B60" s="21" t="s">
        <v>90</v>
      </c>
      <c r="C60" s="35"/>
    </row>
    <row r="61" spans="1:3" ht="25.5" hidden="1">
      <c r="A61" s="8" t="s">
        <v>91</v>
      </c>
      <c r="B61" s="21" t="s">
        <v>92</v>
      </c>
      <c r="C61" s="35"/>
    </row>
    <row r="62" spans="1:3">
      <c r="A62" s="8" t="s">
        <v>294</v>
      </c>
      <c r="B62" s="21" t="s">
        <v>93</v>
      </c>
      <c r="C62" s="35">
        <v>11617475</v>
      </c>
    </row>
    <row r="63" spans="1:3" ht="28.5">
      <c r="A63" s="12" t="s">
        <v>94</v>
      </c>
      <c r="B63" s="22" t="s">
        <v>95</v>
      </c>
      <c r="C63" s="36">
        <f>SUM(C58:C62)</f>
        <v>90280884</v>
      </c>
    </row>
    <row r="64" spans="1:3">
      <c r="A64" s="8" t="s">
        <v>96</v>
      </c>
      <c r="B64" s="21" t="s">
        <v>97</v>
      </c>
      <c r="C64" s="35">
        <v>2900000</v>
      </c>
    </row>
    <row r="65" spans="1:3">
      <c r="A65" s="8" t="s">
        <v>98</v>
      </c>
      <c r="B65" s="21" t="s">
        <v>99</v>
      </c>
      <c r="C65" s="35">
        <v>247000000</v>
      </c>
    </row>
    <row r="66" spans="1:3">
      <c r="A66" s="8" t="s">
        <v>312</v>
      </c>
      <c r="B66" s="21" t="s">
        <v>310</v>
      </c>
      <c r="C66" s="35">
        <v>300000</v>
      </c>
    </row>
    <row r="67" spans="1:3">
      <c r="A67" s="12" t="s">
        <v>100</v>
      </c>
      <c r="B67" s="22" t="s">
        <v>101</v>
      </c>
      <c r="C67" s="36">
        <f>SUM(C64:C66)</f>
        <v>250200000</v>
      </c>
    </row>
    <row r="68" spans="1:3">
      <c r="A68" s="13" t="s">
        <v>102</v>
      </c>
      <c r="B68" s="21" t="s">
        <v>103</v>
      </c>
      <c r="C68" s="35">
        <v>13234900</v>
      </c>
    </row>
    <row r="69" spans="1:3" hidden="1">
      <c r="A69" s="13" t="s">
        <v>104</v>
      </c>
      <c r="B69" s="21" t="s">
        <v>105</v>
      </c>
      <c r="C69" s="35"/>
    </row>
    <row r="70" spans="1:3" hidden="1">
      <c r="A70" s="13" t="s">
        <v>106</v>
      </c>
      <c r="B70" s="21" t="s">
        <v>107</v>
      </c>
      <c r="C70" s="35"/>
    </row>
    <row r="71" spans="1:3" hidden="1">
      <c r="A71" s="13" t="s">
        <v>108</v>
      </c>
      <c r="B71" s="21" t="s">
        <v>109</v>
      </c>
      <c r="C71" s="35"/>
    </row>
    <row r="72" spans="1:3" hidden="1">
      <c r="A72" s="13" t="s">
        <v>110</v>
      </c>
      <c r="B72" s="21" t="s">
        <v>111</v>
      </c>
      <c r="C72" s="35"/>
    </row>
    <row r="73" spans="1:3">
      <c r="A73" s="13" t="s">
        <v>311</v>
      </c>
      <c r="B73" s="21" t="s">
        <v>270</v>
      </c>
      <c r="C73" s="35">
        <v>1080784</v>
      </c>
    </row>
    <row r="74" spans="1:3">
      <c r="A74" s="13" t="s">
        <v>347</v>
      </c>
      <c r="B74" s="21" t="s">
        <v>350</v>
      </c>
      <c r="C74" s="35"/>
    </row>
    <row r="75" spans="1:3">
      <c r="A75" s="13" t="s">
        <v>258</v>
      </c>
      <c r="B75" s="21" t="s">
        <v>257</v>
      </c>
      <c r="C75" s="35">
        <v>3310150</v>
      </c>
    </row>
    <row r="76" spans="1:3">
      <c r="A76" s="13" t="s">
        <v>249</v>
      </c>
      <c r="B76" s="21" t="s">
        <v>255</v>
      </c>
      <c r="C76" s="35">
        <v>4637799</v>
      </c>
    </row>
    <row r="77" spans="1:3">
      <c r="A77" s="13" t="s">
        <v>106</v>
      </c>
      <c r="B77" s="21" t="s">
        <v>107</v>
      </c>
      <c r="C77" s="35">
        <v>1200000</v>
      </c>
    </row>
    <row r="78" spans="1:3">
      <c r="A78" s="13" t="s">
        <v>110</v>
      </c>
      <c r="B78" s="21" t="s">
        <v>348</v>
      </c>
      <c r="C78" s="35"/>
    </row>
    <row r="79" spans="1:3">
      <c r="A79" s="14" t="s">
        <v>112</v>
      </c>
      <c r="B79" s="22" t="s">
        <v>113</v>
      </c>
      <c r="C79" s="36">
        <f>SUM(C68:C78)</f>
        <v>23463633</v>
      </c>
    </row>
    <row r="80" spans="1:3" hidden="1">
      <c r="A80" s="12" t="s">
        <v>114</v>
      </c>
      <c r="B80" s="22" t="s">
        <v>115</v>
      </c>
      <c r="C80" s="36"/>
    </row>
    <row r="81" spans="1:3" ht="15.75">
      <c r="A81" s="17" t="s">
        <v>60</v>
      </c>
      <c r="B81" s="37"/>
      <c r="C81" s="38"/>
    </row>
    <row r="82" spans="1:3" hidden="1">
      <c r="A82" s="8" t="s">
        <v>116</v>
      </c>
      <c r="B82" s="21" t="s">
        <v>117</v>
      </c>
      <c r="C82" s="35"/>
    </row>
    <row r="83" spans="1:3" ht="25.5" hidden="1">
      <c r="A83" s="8" t="s">
        <v>118</v>
      </c>
      <c r="B83" s="21" t="s">
        <v>119</v>
      </c>
      <c r="C83" s="35"/>
    </row>
    <row r="84" spans="1:3" ht="25.5" hidden="1">
      <c r="A84" s="8" t="s">
        <v>120</v>
      </c>
      <c r="B84" s="21" t="s">
        <v>121</v>
      </c>
      <c r="C84" s="35"/>
    </row>
    <row r="85" spans="1:3" ht="25.5" hidden="1">
      <c r="A85" s="8" t="s">
        <v>122</v>
      </c>
      <c r="B85" s="21" t="s">
        <v>123</v>
      </c>
      <c r="C85" s="35"/>
    </row>
    <row r="86" spans="1:3" ht="25.5">
      <c r="A86" s="8" t="s">
        <v>124</v>
      </c>
      <c r="B86" s="21" t="s">
        <v>125</v>
      </c>
      <c r="C86" s="35"/>
    </row>
    <row r="87" spans="1:3" ht="28.5">
      <c r="A87" s="12" t="s">
        <v>126</v>
      </c>
      <c r="B87" s="22" t="s">
        <v>127</v>
      </c>
      <c r="C87" s="36"/>
    </row>
    <row r="88" spans="1:3" hidden="1">
      <c r="A88" s="13" t="s">
        <v>128</v>
      </c>
      <c r="B88" s="21" t="s">
        <v>129</v>
      </c>
      <c r="C88" s="35"/>
    </row>
    <row r="89" spans="1:3" hidden="1">
      <c r="A89" s="13" t="s">
        <v>130</v>
      </c>
      <c r="B89" s="21" t="s">
        <v>131</v>
      </c>
      <c r="C89" s="35"/>
    </row>
    <row r="90" spans="1:3" hidden="1">
      <c r="A90" s="13" t="s">
        <v>132</v>
      </c>
      <c r="B90" s="21" t="s">
        <v>133</v>
      </c>
      <c r="C90" s="35"/>
    </row>
    <row r="91" spans="1:3" hidden="1">
      <c r="A91" s="13" t="s">
        <v>134</v>
      </c>
      <c r="B91" s="21" t="s">
        <v>135</v>
      </c>
      <c r="C91" s="35"/>
    </row>
    <row r="92" spans="1:3" hidden="1">
      <c r="A92" s="13" t="s">
        <v>136</v>
      </c>
      <c r="B92" s="21" t="s">
        <v>137</v>
      </c>
      <c r="C92" s="35"/>
    </row>
    <row r="93" spans="1:3" hidden="1">
      <c r="A93" s="12" t="s">
        <v>138</v>
      </c>
      <c r="B93" s="22" t="s">
        <v>139</v>
      </c>
      <c r="C93" s="35"/>
    </row>
    <row r="94" spans="1:3" ht="25.5" hidden="1">
      <c r="A94" s="13" t="s">
        <v>140</v>
      </c>
      <c r="B94" s="21" t="s">
        <v>141</v>
      </c>
      <c r="C94" s="35"/>
    </row>
    <row r="95" spans="1:3" ht="25.5" hidden="1">
      <c r="A95" s="8" t="s">
        <v>142</v>
      </c>
      <c r="B95" s="21" t="s">
        <v>143</v>
      </c>
      <c r="C95" s="35"/>
    </row>
    <row r="96" spans="1:3" hidden="1">
      <c r="A96" s="13" t="s">
        <v>144</v>
      </c>
      <c r="B96" s="21" t="s">
        <v>145</v>
      </c>
      <c r="C96" s="35"/>
    </row>
    <row r="97" spans="1:8" ht="15.75">
      <c r="A97" s="17" t="s">
        <v>79</v>
      </c>
      <c r="B97" s="37"/>
      <c r="C97" s="66"/>
    </row>
    <row r="98" spans="1:8" ht="25.5" customHeight="1">
      <c r="A98" s="39" t="s">
        <v>146</v>
      </c>
      <c r="B98" s="23" t="s">
        <v>247</v>
      </c>
      <c r="C98" s="36">
        <f>SUM(C63+C67+C79+C87)</f>
        <v>363944517</v>
      </c>
      <c r="H98" s="65"/>
    </row>
    <row r="99" spans="1:8" ht="18" customHeight="1">
      <c r="A99" s="30" t="s">
        <v>147</v>
      </c>
      <c r="B99" s="23"/>
      <c r="C99" s="63"/>
    </row>
    <row r="100" spans="1:8" ht="21" customHeight="1">
      <c r="A100" s="30" t="s">
        <v>148</v>
      </c>
      <c r="B100" s="23"/>
      <c r="C100" s="36"/>
    </row>
    <row r="101" spans="1:8" hidden="1">
      <c r="A101" s="24" t="s">
        <v>149</v>
      </c>
      <c r="B101" s="25" t="s">
        <v>150</v>
      </c>
      <c r="C101" s="36"/>
    </row>
    <row r="102" spans="1:8" hidden="1">
      <c r="A102" s="26" t="s">
        <v>151</v>
      </c>
      <c r="B102" s="25" t="s">
        <v>152</v>
      </c>
      <c r="C102" s="35"/>
    </row>
    <row r="103" spans="1:8" ht="25.5" hidden="1">
      <c r="A103" s="8" t="s">
        <v>153</v>
      </c>
      <c r="B103" s="8" t="s">
        <v>154</v>
      </c>
      <c r="C103" s="35"/>
    </row>
    <row r="104" spans="1:8" ht="25.5" hidden="1">
      <c r="A104" s="8" t="s">
        <v>155</v>
      </c>
      <c r="B104" s="8" t="s">
        <v>154</v>
      </c>
      <c r="C104" s="35"/>
    </row>
    <row r="105" spans="1:8" ht="25.5" hidden="1">
      <c r="A105" s="8" t="s">
        <v>156</v>
      </c>
      <c r="B105" s="8" t="s">
        <v>157</v>
      </c>
      <c r="C105" s="35"/>
    </row>
    <row r="106" spans="1:8" ht="25.5" hidden="1">
      <c r="A106" s="8" t="s">
        <v>158</v>
      </c>
      <c r="B106" s="8" t="s">
        <v>157</v>
      </c>
      <c r="C106" s="35"/>
    </row>
    <row r="107" spans="1:8" hidden="1">
      <c r="A107" s="25" t="s">
        <v>159</v>
      </c>
      <c r="B107" s="25" t="s">
        <v>160</v>
      </c>
      <c r="C107" s="36"/>
    </row>
    <row r="108" spans="1:8" hidden="1">
      <c r="A108" s="27" t="s">
        <v>161</v>
      </c>
      <c r="B108" s="8" t="s">
        <v>162</v>
      </c>
      <c r="C108" s="35"/>
    </row>
    <row r="109" spans="1:8" hidden="1">
      <c r="A109" s="27" t="s">
        <v>163</v>
      </c>
      <c r="B109" s="8" t="s">
        <v>164</v>
      </c>
      <c r="C109" s="35"/>
    </row>
    <row r="110" spans="1:8" hidden="1">
      <c r="A110" s="27" t="s">
        <v>165</v>
      </c>
      <c r="B110" s="8" t="s">
        <v>166</v>
      </c>
      <c r="C110" s="35"/>
    </row>
    <row r="111" spans="1:8" hidden="1">
      <c r="A111" s="27" t="s">
        <v>167</v>
      </c>
      <c r="B111" s="8" t="s">
        <v>168</v>
      </c>
      <c r="C111" s="35"/>
    </row>
    <row r="112" spans="1:8" hidden="1">
      <c r="A112" s="13" t="s">
        <v>169</v>
      </c>
      <c r="B112" s="8" t="s">
        <v>170</v>
      </c>
      <c r="C112" s="35"/>
    </row>
    <row r="113" spans="1:3" hidden="1">
      <c r="A113" s="24" t="s">
        <v>171</v>
      </c>
      <c r="B113" s="25" t="s">
        <v>172</v>
      </c>
      <c r="C113" s="36"/>
    </row>
    <row r="114" spans="1:3" hidden="1">
      <c r="A114" s="13" t="s">
        <v>173</v>
      </c>
      <c r="B114" s="8" t="s">
        <v>174</v>
      </c>
      <c r="C114" s="35"/>
    </row>
    <row r="115" spans="1:3" hidden="1">
      <c r="A115" s="13" t="s">
        <v>175</v>
      </c>
      <c r="B115" s="8" t="s">
        <v>176</v>
      </c>
      <c r="C115" s="35"/>
    </row>
    <row r="116" spans="1:3" hidden="1">
      <c r="A116" s="27" t="s">
        <v>177</v>
      </c>
      <c r="B116" s="8" t="s">
        <v>178</v>
      </c>
      <c r="C116" s="35"/>
    </row>
    <row r="117" spans="1:3" hidden="1">
      <c r="A117" s="27" t="s">
        <v>179</v>
      </c>
      <c r="B117" s="8" t="s">
        <v>180</v>
      </c>
      <c r="C117" s="35"/>
    </row>
    <row r="118" spans="1:3" hidden="1">
      <c r="A118" s="26" t="s">
        <v>181</v>
      </c>
      <c r="B118" s="25" t="s">
        <v>182</v>
      </c>
      <c r="C118" s="35"/>
    </row>
    <row r="119" spans="1:3" hidden="1">
      <c r="A119" s="24" t="s">
        <v>183</v>
      </c>
      <c r="B119" s="25" t="s">
        <v>184</v>
      </c>
      <c r="C119" s="35"/>
    </row>
    <row r="120" spans="1:3">
      <c r="A120" s="13" t="s">
        <v>241</v>
      </c>
      <c r="B120" s="21" t="s">
        <v>243</v>
      </c>
      <c r="C120" s="35"/>
    </row>
    <row r="121" spans="1:3" s="43" customFormat="1" ht="27.75" customHeight="1">
      <c r="A121" s="14" t="s">
        <v>245</v>
      </c>
      <c r="B121" s="22" t="s">
        <v>246</v>
      </c>
      <c r="C121" s="36"/>
    </row>
    <row r="122" spans="1:3" s="54" customFormat="1">
      <c r="A122" s="13" t="s">
        <v>244</v>
      </c>
      <c r="B122" s="8" t="s">
        <v>160</v>
      </c>
      <c r="C122" s="35">
        <v>275211798</v>
      </c>
    </row>
    <row r="123" spans="1:3" ht="19.5" customHeight="1">
      <c r="A123" s="28" t="s">
        <v>185</v>
      </c>
      <c r="B123" s="29" t="s">
        <v>248</v>
      </c>
      <c r="C123" s="36">
        <f>SUM(C121+C122)</f>
        <v>275211798</v>
      </c>
    </row>
    <row r="124" spans="1:3" ht="22.5" customHeight="1">
      <c r="A124" s="30" t="s">
        <v>186</v>
      </c>
      <c r="B124" s="30"/>
      <c r="C124" s="36">
        <f>SUM(C98+C123)</f>
        <v>639156315</v>
      </c>
    </row>
  </sheetData>
  <mergeCells count="3">
    <mergeCell ref="A1:C1"/>
    <mergeCell ref="A2:C2"/>
    <mergeCell ref="A56:C56"/>
  </mergeCells>
  <phoneticPr fontId="24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F40"/>
  <sheetViews>
    <sheetView tabSelected="1" workbookViewId="0">
      <selection activeCell="C10" sqref="C10"/>
    </sheetView>
  </sheetViews>
  <sheetFormatPr defaultRowHeight="15"/>
  <cols>
    <col min="2" max="2" width="59.7109375" customWidth="1"/>
    <col min="3" max="3" width="25.42578125" customWidth="1"/>
    <col min="4" max="4" width="24.42578125" customWidth="1"/>
    <col min="5" max="5" width="25.7109375" customWidth="1"/>
    <col min="6" max="6" width="21.42578125" customWidth="1"/>
  </cols>
  <sheetData>
    <row r="1" spans="1:6" ht="18.75">
      <c r="A1" s="122" t="s">
        <v>402</v>
      </c>
      <c r="B1" s="122"/>
      <c r="C1" s="122"/>
      <c r="D1" s="122"/>
      <c r="E1" s="122"/>
      <c r="F1" s="122"/>
    </row>
    <row r="2" spans="1:6">
      <c r="F2" s="43"/>
    </row>
    <row r="3" spans="1:6" ht="21">
      <c r="F3" s="70" t="s">
        <v>295</v>
      </c>
    </row>
    <row r="4" spans="1:6">
      <c r="F4" s="43"/>
    </row>
    <row r="5" spans="1:6">
      <c r="F5" s="75" t="s">
        <v>354</v>
      </c>
    </row>
    <row r="6" spans="1:6">
      <c r="A6" s="123" t="s">
        <v>187</v>
      </c>
      <c r="B6" s="123" t="s">
        <v>188</v>
      </c>
      <c r="C6" s="126"/>
      <c r="D6" s="127"/>
      <c r="E6" s="128"/>
      <c r="F6" s="129" t="s">
        <v>189</v>
      </c>
    </row>
    <row r="7" spans="1:6">
      <c r="A7" s="124"/>
      <c r="B7" s="124"/>
      <c r="C7" s="130" t="s">
        <v>290</v>
      </c>
      <c r="D7" s="132" t="s">
        <v>288</v>
      </c>
      <c r="E7" s="132" t="s">
        <v>289</v>
      </c>
      <c r="F7" s="129"/>
    </row>
    <row r="8" spans="1:6">
      <c r="A8" s="125"/>
      <c r="B8" s="125"/>
      <c r="C8" s="131"/>
      <c r="D8" s="133"/>
      <c r="E8" s="133"/>
      <c r="F8" s="129"/>
    </row>
    <row r="9" spans="1:6">
      <c r="A9" s="44" t="s">
        <v>250</v>
      </c>
      <c r="B9" s="44" t="s">
        <v>190</v>
      </c>
      <c r="C9" s="45">
        <v>0</v>
      </c>
      <c r="D9" s="45"/>
      <c r="E9" s="45"/>
      <c r="F9" s="45">
        <f>SUM(C9:E9)</f>
        <v>0</v>
      </c>
    </row>
    <row r="10" spans="1:6">
      <c r="A10" s="44" t="s">
        <v>261</v>
      </c>
      <c r="B10" s="44" t="s">
        <v>262</v>
      </c>
      <c r="C10" s="45">
        <v>41136000</v>
      </c>
      <c r="D10" s="45"/>
      <c r="E10" s="45"/>
      <c r="F10" s="45">
        <f>SUM(C10:E10)</f>
        <v>41136000</v>
      </c>
    </row>
    <row r="11" spans="1:6">
      <c r="A11" s="44" t="s">
        <v>251</v>
      </c>
      <c r="B11" s="44" t="s">
        <v>191</v>
      </c>
      <c r="C11" s="45">
        <v>35727409</v>
      </c>
      <c r="D11" s="45"/>
      <c r="E11" s="45"/>
      <c r="F11" s="45">
        <f>SUM(C11:E11)</f>
        <v>35727409</v>
      </c>
    </row>
    <row r="12" spans="1:6">
      <c r="A12" s="44" t="s">
        <v>252</v>
      </c>
      <c r="B12" s="44" t="s">
        <v>231</v>
      </c>
      <c r="C12" s="45">
        <v>1800000</v>
      </c>
      <c r="D12" s="45"/>
      <c r="E12" s="45"/>
      <c r="F12" s="45">
        <f>SUM(C12:E12)</f>
        <v>1800000</v>
      </c>
    </row>
    <row r="13" spans="1:6" ht="15.75">
      <c r="A13" s="60"/>
      <c r="B13" s="60" t="s">
        <v>94</v>
      </c>
      <c r="C13" s="61">
        <f>SUM(C9:C12)</f>
        <v>78663409</v>
      </c>
      <c r="D13" s="61"/>
      <c r="E13" s="61"/>
      <c r="F13" s="74">
        <f>SUM(F9:F12)</f>
        <v>78663409</v>
      </c>
    </row>
    <row r="14" spans="1:6" ht="15.75">
      <c r="A14" s="77" t="s">
        <v>93</v>
      </c>
      <c r="B14" s="77" t="s">
        <v>415</v>
      </c>
      <c r="C14" s="78">
        <v>7254375</v>
      </c>
      <c r="D14" s="78"/>
      <c r="E14" s="78"/>
      <c r="F14" s="73">
        <f>SUM(C14:E14)</f>
        <v>7254375</v>
      </c>
    </row>
    <row r="15" spans="1:6" ht="15.75">
      <c r="A15" s="77" t="s">
        <v>93</v>
      </c>
      <c r="B15" s="77" t="s">
        <v>416</v>
      </c>
      <c r="C15" s="78"/>
      <c r="D15" s="78"/>
      <c r="E15" s="78"/>
      <c r="F15" s="73">
        <f>SUM(C15:E15)</f>
        <v>0</v>
      </c>
    </row>
    <row r="16" spans="1:6" ht="15.75">
      <c r="A16" s="77" t="s">
        <v>269</v>
      </c>
      <c r="B16" s="77" t="s">
        <v>297</v>
      </c>
      <c r="C16" s="78">
        <v>4363100</v>
      </c>
      <c r="D16" s="78"/>
      <c r="E16" s="78"/>
      <c r="F16" s="73">
        <f>SUM(C16:E16)</f>
        <v>4363100</v>
      </c>
    </row>
    <row r="17" spans="1:6" ht="15.75">
      <c r="A17" s="60"/>
      <c r="B17" s="60" t="s">
        <v>263</v>
      </c>
      <c r="C17" s="61">
        <f>SUM(C14:C16)</f>
        <v>11617475</v>
      </c>
      <c r="D17" s="61"/>
      <c r="E17" s="61"/>
      <c r="F17" s="74">
        <f>SUM(C17:E17)</f>
        <v>11617475</v>
      </c>
    </row>
    <row r="18" spans="1:6" ht="15.75">
      <c r="A18" s="44" t="s">
        <v>232</v>
      </c>
      <c r="B18" s="44" t="s">
        <v>192</v>
      </c>
      <c r="C18" s="45"/>
      <c r="D18" s="45"/>
      <c r="E18" s="45"/>
      <c r="F18" s="73"/>
    </row>
    <row r="19" spans="1:6" ht="15.75">
      <c r="A19" s="60"/>
      <c r="B19" s="60" t="s">
        <v>193</v>
      </c>
      <c r="C19" s="61"/>
      <c r="D19" s="61"/>
      <c r="E19" s="61"/>
      <c r="F19" s="74"/>
    </row>
    <row r="20" spans="1:6" ht="15.75">
      <c r="A20" s="44" t="s">
        <v>264</v>
      </c>
      <c r="B20" s="44" t="s">
        <v>194</v>
      </c>
      <c r="C20" s="45">
        <v>2900000</v>
      </c>
      <c r="D20" s="45"/>
      <c r="E20" s="45"/>
      <c r="F20" s="73">
        <f>SUM(C20:E20)</f>
        <v>2900000</v>
      </c>
    </row>
    <row r="21" spans="1:6" ht="15.75">
      <c r="A21" s="44" t="s">
        <v>265</v>
      </c>
      <c r="B21" s="44" t="s">
        <v>266</v>
      </c>
      <c r="C21" s="45">
        <v>240000000</v>
      </c>
      <c r="D21" s="45"/>
      <c r="E21" s="45"/>
      <c r="F21" s="73">
        <f>SUM(C21:E21)</f>
        <v>240000000</v>
      </c>
    </row>
    <row r="22" spans="1:6" ht="15.75">
      <c r="A22" s="44" t="s">
        <v>253</v>
      </c>
      <c r="B22" s="44" t="s">
        <v>195</v>
      </c>
      <c r="C22" s="45">
        <v>7000000</v>
      </c>
      <c r="D22" s="45"/>
      <c r="E22" s="45"/>
      <c r="F22" s="73">
        <f>SUM(C22:E22)</f>
        <v>7000000</v>
      </c>
    </row>
    <row r="23" spans="1:6" ht="15.75">
      <c r="A23" s="44" t="s">
        <v>267</v>
      </c>
      <c r="B23" s="44" t="s">
        <v>268</v>
      </c>
      <c r="C23" s="45"/>
      <c r="D23" s="45"/>
      <c r="E23" s="45"/>
      <c r="F23" s="73"/>
    </row>
    <row r="24" spans="1:6" ht="15.75">
      <c r="A24" s="44" t="s">
        <v>298</v>
      </c>
      <c r="B24" s="44" t="s">
        <v>299</v>
      </c>
      <c r="C24" s="45">
        <v>300000</v>
      </c>
      <c r="D24" s="45"/>
      <c r="E24" s="45"/>
      <c r="F24" s="73">
        <f>SUM(C24:E24)</f>
        <v>300000</v>
      </c>
    </row>
    <row r="25" spans="1:6" ht="15.75">
      <c r="A25" s="60"/>
      <c r="B25" s="60" t="s">
        <v>196</v>
      </c>
      <c r="C25" s="61">
        <f>SUM(C20:C24)</f>
        <v>250200000</v>
      </c>
      <c r="D25" s="61"/>
      <c r="E25" s="61"/>
      <c r="F25" s="74">
        <f>SUM(F20:F24)</f>
        <v>250200000</v>
      </c>
    </row>
    <row r="26" spans="1:6" ht="15.75">
      <c r="A26" s="44" t="s">
        <v>254</v>
      </c>
      <c r="B26" s="44" t="s">
        <v>197</v>
      </c>
      <c r="C26" s="45">
        <v>13234900</v>
      </c>
      <c r="D26" s="45"/>
      <c r="E26" s="45"/>
      <c r="F26" s="73">
        <f>SUM(C26:E26)</f>
        <v>13234900</v>
      </c>
    </row>
    <row r="27" spans="1:6" ht="15.75">
      <c r="A27" s="44" t="s">
        <v>259</v>
      </c>
      <c r="B27" s="44" t="s">
        <v>260</v>
      </c>
      <c r="C27" s="45">
        <v>1080784</v>
      </c>
      <c r="D27" s="45"/>
      <c r="E27" s="45"/>
      <c r="F27" s="73">
        <f>SUM(C27:E27)</f>
        <v>1080784</v>
      </c>
    </row>
    <row r="28" spans="1:6" ht="15.75">
      <c r="A28" s="44" t="s">
        <v>346</v>
      </c>
      <c r="B28" s="44" t="s">
        <v>347</v>
      </c>
      <c r="C28" s="45"/>
      <c r="D28" s="45"/>
      <c r="E28" s="45"/>
      <c r="F28" s="73"/>
    </row>
    <row r="29" spans="1:6" ht="15.75">
      <c r="A29" s="44" t="s">
        <v>257</v>
      </c>
      <c r="B29" s="44" t="s">
        <v>258</v>
      </c>
      <c r="C29" s="45">
        <v>3310150</v>
      </c>
      <c r="D29" s="45"/>
      <c r="E29" s="45"/>
      <c r="F29" s="73">
        <f>SUM(C29:E29)</f>
        <v>3310150</v>
      </c>
    </row>
    <row r="30" spans="1:6" ht="15.75">
      <c r="A30" s="44" t="s">
        <v>255</v>
      </c>
      <c r="B30" s="44" t="s">
        <v>249</v>
      </c>
      <c r="C30" s="45">
        <v>4637799</v>
      </c>
      <c r="D30" s="45"/>
      <c r="E30" s="45"/>
      <c r="F30" s="73">
        <f>SUM(C30:E30)</f>
        <v>4637799</v>
      </c>
    </row>
    <row r="31" spans="1:6" ht="15.75">
      <c r="A31" s="44" t="s">
        <v>256</v>
      </c>
      <c r="B31" s="44" t="s">
        <v>106</v>
      </c>
      <c r="C31" s="45">
        <v>1200000</v>
      </c>
      <c r="D31" s="45"/>
      <c r="E31" s="45"/>
      <c r="F31" s="73">
        <f>SUM(C31:E31)</f>
        <v>1200000</v>
      </c>
    </row>
    <row r="32" spans="1:6" ht="15.75">
      <c r="A32" s="44" t="s">
        <v>348</v>
      </c>
      <c r="B32" s="44" t="s">
        <v>110</v>
      </c>
      <c r="C32" s="45"/>
      <c r="D32" s="45"/>
      <c r="E32" s="45"/>
      <c r="F32" s="73"/>
    </row>
    <row r="33" spans="1:6" ht="15.75">
      <c r="A33" s="60"/>
      <c r="B33" s="60" t="s">
        <v>198</v>
      </c>
      <c r="C33" s="61">
        <f>SUM(C26:C32)</f>
        <v>23463633</v>
      </c>
      <c r="D33" s="61"/>
      <c r="E33" s="61"/>
      <c r="F33" s="74">
        <f>SUM(F26:F32)</f>
        <v>23463633</v>
      </c>
    </row>
    <row r="34" spans="1:6" ht="15.75">
      <c r="A34" s="44" t="s">
        <v>243</v>
      </c>
      <c r="B34" s="44" t="s">
        <v>241</v>
      </c>
      <c r="C34" s="45"/>
      <c r="D34" s="45"/>
      <c r="E34" s="45"/>
      <c r="F34" s="73"/>
    </row>
    <row r="35" spans="1:6" ht="15.75">
      <c r="A35" s="44" t="s">
        <v>154</v>
      </c>
      <c r="B35" s="44" t="s">
        <v>240</v>
      </c>
      <c r="C35" s="45">
        <v>272438431</v>
      </c>
      <c r="D35" s="45">
        <v>1383677</v>
      </c>
      <c r="E35" s="45">
        <v>1389690</v>
      </c>
      <c r="F35" s="73">
        <f>SUM(C35:E35)</f>
        <v>275211798</v>
      </c>
    </row>
    <row r="36" spans="1:6" ht="15.75">
      <c r="A36" s="71"/>
      <c r="B36" s="71" t="s">
        <v>242</v>
      </c>
      <c r="C36" s="72">
        <f>SUM(C35)</f>
        <v>272438431</v>
      </c>
      <c r="D36" s="72">
        <f>SUM(D35)</f>
        <v>1383677</v>
      </c>
      <c r="E36" s="72">
        <f>SUM(E35)</f>
        <v>1389690</v>
      </c>
      <c r="F36" s="74">
        <f>SUM(F35)</f>
        <v>275211798</v>
      </c>
    </row>
    <row r="37" spans="1:6" ht="18.75">
      <c r="A37" s="47"/>
      <c r="B37" s="47" t="s">
        <v>199</v>
      </c>
      <c r="C37" s="48">
        <f>SUM(C13+C17+C19+C25+C33+C36)</f>
        <v>636382948</v>
      </c>
      <c r="D37" s="48">
        <f>SUM(D36)</f>
        <v>1383677</v>
      </c>
      <c r="E37" s="48">
        <f>SUM(E36)</f>
        <v>1389690</v>
      </c>
      <c r="F37" s="69">
        <f>SUM(F13+F17+F19+F25+F33+F36)</f>
        <v>639156315</v>
      </c>
    </row>
    <row r="38" spans="1:6">
      <c r="F38" s="31"/>
    </row>
    <row r="39" spans="1:6">
      <c r="F39" s="31"/>
    </row>
    <row r="40" spans="1:6">
      <c r="F40" s="31"/>
    </row>
  </sheetData>
  <mergeCells count="8">
    <mergeCell ref="A1:F1"/>
    <mergeCell ref="A6:A8"/>
    <mergeCell ref="B6:B8"/>
    <mergeCell ref="C6:E6"/>
    <mergeCell ref="F6:F8"/>
    <mergeCell ref="C7:C8"/>
    <mergeCell ref="D7:D8"/>
    <mergeCell ref="E7:E8"/>
  </mergeCells>
  <phoneticPr fontId="24" type="noConversion"/>
  <printOptions horizontalCentered="1"/>
  <pageMargins left="0" right="0" top="0.98425196850393704" bottom="0.98425196850393704" header="0.51181102362204722" footer="0.51181102362204722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H97"/>
  <sheetViews>
    <sheetView zoomScale="75" zoomScaleNormal="75" workbookViewId="0">
      <selection activeCell="C97" sqref="C97"/>
    </sheetView>
  </sheetViews>
  <sheetFormatPr defaultRowHeight="15"/>
  <cols>
    <col min="1" max="1" width="11.140625" bestFit="1" customWidth="1"/>
    <col min="2" max="2" width="66.5703125" customWidth="1"/>
    <col min="3" max="3" width="26" customWidth="1"/>
    <col min="4" max="4" width="19.42578125" customWidth="1"/>
    <col min="5" max="5" width="22.5703125" customWidth="1"/>
    <col min="6" max="6" width="20.85546875" style="43" customWidth="1"/>
    <col min="7" max="7" width="15.85546875" bestFit="1" customWidth="1"/>
    <col min="8" max="8" width="10.42578125" bestFit="1" customWidth="1"/>
  </cols>
  <sheetData>
    <row r="1" spans="1:7" s="42" customFormat="1" ht="26.25" customHeight="1">
      <c r="A1" s="134" t="s">
        <v>403</v>
      </c>
      <c r="B1" s="134"/>
      <c r="C1" s="134"/>
      <c r="D1" s="134"/>
      <c r="E1" s="134"/>
      <c r="F1" s="134"/>
    </row>
    <row r="2" spans="1:7" ht="23.25" customHeight="1">
      <c r="A2" s="50"/>
      <c r="B2" s="50"/>
      <c r="F2" s="76" t="s">
        <v>355</v>
      </c>
    </row>
    <row r="3" spans="1:7" ht="0.75" customHeight="1">
      <c r="A3" s="50"/>
      <c r="B3" s="50"/>
    </row>
    <row r="4" spans="1:7" ht="0.75" customHeight="1">
      <c r="A4" s="50"/>
      <c r="B4" s="50"/>
    </row>
    <row r="5" spans="1:7" s="43" customFormat="1" ht="23.25" customHeight="1">
      <c r="A5" s="135" t="s">
        <v>200</v>
      </c>
      <c r="B5" s="123" t="s">
        <v>188</v>
      </c>
      <c r="C5" s="132" t="s">
        <v>287</v>
      </c>
      <c r="D5" s="132" t="s">
        <v>288</v>
      </c>
      <c r="E5" s="132" t="s">
        <v>289</v>
      </c>
      <c r="F5" s="132" t="s">
        <v>189</v>
      </c>
    </row>
    <row r="6" spans="1:7" s="43" customFormat="1" ht="21" customHeight="1">
      <c r="A6" s="135"/>
      <c r="B6" s="125"/>
      <c r="C6" s="133"/>
      <c r="D6" s="133"/>
      <c r="E6" s="133"/>
      <c r="F6" s="133"/>
    </row>
    <row r="7" spans="1:7" s="43" customFormat="1" ht="17.25" customHeight="1">
      <c r="A7" s="83" t="s">
        <v>404</v>
      </c>
      <c r="B7" s="67" t="s">
        <v>271</v>
      </c>
      <c r="C7" s="86">
        <v>15120860</v>
      </c>
      <c r="D7" s="86">
        <v>27652300</v>
      </c>
      <c r="E7" s="87">
        <v>34249920</v>
      </c>
      <c r="F7" s="96">
        <f>SUM(C7:E7)</f>
        <v>77023080</v>
      </c>
    </row>
    <row r="8" spans="1:7" s="43" customFormat="1" ht="17.25" hidden="1" customHeight="1">
      <c r="A8" s="44" t="s">
        <v>337</v>
      </c>
      <c r="B8" s="44" t="s">
        <v>233</v>
      </c>
      <c r="C8" s="86"/>
      <c r="D8" s="86"/>
      <c r="E8" s="87"/>
      <c r="F8" s="96"/>
    </row>
    <row r="9" spans="1:7" s="43" customFormat="1" ht="17.25" customHeight="1">
      <c r="A9" s="44" t="s">
        <v>393</v>
      </c>
      <c r="B9" s="93" t="s">
        <v>394</v>
      </c>
      <c r="C9" s="86"/>
      <c r="D9" s="86"/>
      <c r="E9" s="87">
        <v>500000</v>
      </c>
      <c r="F9" s="96">
        <f t="shared" ref="F9:F14" si="0">SUM(C9:E9)</f>
        <v>500000</v>
      </c>
    </row>
    <row r="10" spans="1:7" s="43" customFormat="1" ht="17.25" customHeight="1">
      <c r="A10" s="83" t="s">
        <v>338</v>
      </c>
      <c r="B10" s="84" t="s">
        <v>339</v>
      </c>
      <c r="C10" s="86"/>
      <c r="D10" s="86"/>
      <c r="E10" s="87">
        <v>1735650</v>
      </c>
      <c r="F10" s="96">
        <f t="shared" si="0"/>
        <v>1735650</v>
      </c>
    </row>
    <row r="11" spans="1:7" s="43" customFormat="1" ht="17.25" customHeight="1">
      <c r="A11" s="44" t="s">
        <v>313</v>
      </c>
      <c r="B11" s="44" t="s">
        <v>272</v>
      </c>
      <c r="C11" s="86">
        <v>743500</v>
      </c>
      <c r="D11" s="86">
        <v>892200</v>
      </c>
      <c r="E11" s="87">
        <v>1487000</v>
      </c>
      <c r="F11" s="96">
        <f t="shared" si="0"/>
        <v>3122700</v>
      </c>
    </row>
    <row r="12" spans="1:7" s="43" customFormat="1" ht="17.25" customHeight="1">
      <c r="A12" s="83" t="s">
        <v>340</v>
      </c>
      <c r="B12" s="84" t="s">
        <v>341</v>
      </c>
      <c r="C12" s="86">
        <v>140880</v>
      </c>
      <c r="D12" s="86">
        <v>248160</v>
      </c>
      <c r="E12" s="87">
        <v>150000</v>
      </c>
      <c r="F12" s="96">
        <f t="shared" si="0"/>
        <v>539040</v>
      </c>
    </row>
    <row r="13" spans="1:7" ht="15.75">
      <c r="A13" s="44" t="s">
        <v>342</v>
      </c>
      <c r="B13" s="44" t="s">
        <v>343</v>
      </c>
      <c r="C13" s="86"/>
      <c r="D13" s="86">
        <v>200000</v>
      </c>
      <c r="E13" s="97"/>
      <c r="F13" s="96">
        <f t="shared" si="0"/>
        <v>200000</v>
      </c>
    </row>
    <row r="14" spans="1:7" ht="15.75">
      <c r="A14" s="44" t="s">
        <v>344</v>
      </c>
      <c r="B14" s="44" t="s">
        <v>345</v>
      </c>
      <c r="C14" s="86">
        <v>342000</v>
      </c>
      <c r="D14" s="88">
        <v>1635107</v>
      </c>
      <c r="E14" s="97"/>
      <c r="F14" s="96">
        <f t="shared" si="0"/>
        <v>1977107</v>
      </c>
    </row>
    <row r="15" spans="1:7" s="43" customFormat="1" ht="17.25" customHeight="1">
      <c r="A15" s="60"/>
      <c r="B15" s="60" t="s">
        <v>201</v>
      </c>
      <c r="C15" s="98">
        <f>SUM(C7:C14)</f>
        <v>16347240</v>
      </c>
      <c r="D15" s="98">
        <f>SUM(D7:D14)</f>
        <v>30627767</v>
      </c>
      <c r="E15" s="98">
        <f>SUM(E7:E14)</f>
        <v>38122570</v>
      </c>
      <c r="F15" s="98">
        <f>SUM(F7:F14)</f>
        <v>85097577</v>
      </c>
      <c r="G15" s="56"/>
    </row>
    <row r="16" spans="1:7" ht="17.25" customHeight="1">
      <c r="A16" s="44" t="s">
        <v>314</v>
      </c>
      <c r="B16" s="44" t="s">
        <v>202</v>
      </c>
      <c r="C16" s="88">
        <v>5298588</v>
      </c>
      <c r="D16" s="88"/>
      <c r="E16" s="97"/>
      <c r="F16" s="99">
        <f>SUM(C16:E16)</f>
        <v>5298588</v>
      </c>
    </row>
    <row r="17" spans="1:8" ht="18" customHeight="1">
      <c r="A17" s="44" t="s">
        <v>315</v>
      </c>
      <c r="B17" s="44" t="s">
        <v>203</v>
      </c>
      <c r="C17" s="88">
        <v>1470192</v>
      </c>
      <c r="D17" s="88"/>
      <c r="E17" s="97">
        <v>35200</v>
      </c>
      <c r="F17" s="99">
        <f>SUM(C17:E17)</f>
        <v>1505392</v>
      </c>
    </row>
    <row r="18" spans="1:8" ht="17.25" customHeight="1">
      <c r="A18" s="44" t="s">
        <v>316</v>
      </c>
      <c r="B18" s="44" t="s">
        <v>230</v>
      </c>
      <c r="C18" s="88">
        <v>400000</v>
      </c>
      <c r="D18" s="88"/>
      <c r="E18" s="97"/>
      <c r="F18" s="99">
        <f>SUM(C18:E18)</f>
        <v>400000</v>
      </c>
      <c r="G18" s="31"/>
    </row>
    <row r="19" spans="1:8" s="43" customFormat="1" ht="17.25" customHeight="1">
      <c r="A19" s="60"/>
      <c r="B19" s="60" t="s">
        <v>204</v>
      </c>
      <c r="C19" s="98">
        <f>SUM(C16:C18)</f>
        <v>7168780</v>
      </c>
      <c r="D19" s="98">
        <f>SUM(D16:D18)</f>
        <v>0</v>
      </c>
      <c r="E19" s="98">
        <f>SUM(E16:E18)</f>
        <v>35200</v>
      </c>
      <c r="F19" s="98">
        <f>SUM(F16:F18)</f>
        <v>7203980</v>
      </c>
      <c r="G19" s="56"/>
      <c r="H19" s="56"/>
    </row>
    <row r="20" spans="1:8" s="43" customFormat="1" ht="21" customHeight="1">
      <c r="A20" s="60"/>
      <c r="B20" s="60" t="s">
        <v>273</v>
      </c>
      <c r="C20" s="98">
        <f>SUM(C19,C15)</f>
        <v>23516020</v>
      </c>
      <c r="D20" s="98">
        <f>SUM(D19,D15)</f>
        <v>30627767</v>
      </c>
      <c r="E20" s="98">
        <f>SUM(E19,E15)</f>
        <v>38157770</v>
      </c>
      <c r="F20" s="98">
        <f>SUM(F15+F19)</f>
        <v>92301557</v>
      </c>
      <c r="G20" s="56"/>
    </row>
    <row r="21" spans="1:8" ht="18" customHeight="1">
      <c r="A21" s="44" t="s">
        <v>405</v>
      </c>
      <c r="B21" s="44" t="s">
        <v>205</v>
      </c>
      <c r="C21" s="88">
        <v>4806233</v>
      </c>
      <c r="D21" s="88">
        <v>5918531</v>
      </c>
      <c r="E21" s="97">
        <v>7416190</v>
      </c>
      <c r="F21" s="99">
        <f>SUM(C21:E21)</f>
        <v>18140954</v>
      </c>
    </row>
    <row r="22" spans="1:8" ht="18" hidden="1" customHeight="1">
      <c r="A22" s="44" t="s">
        <v>317</v>
      </c>
      <c r="B22" s="44" t="s">
        <v>206</v>
      </c>
      <c r="C22" s="88"/>
      <c r="D22" s="88"/>
      <c r="E22" s="97"/>
      <c r="F22" s="99">
        <f>SUM(C22:E22)</f>
        <v>0</v>
      </c>
    </row>
    <row r="23" spans="1:8" ht="17.25" customHeight="1">
      <c r="A23" s="44" t="s">
        <v>406</v>
      </c>
      <c r="B23" s="44" t="s">
        <v>207</v>
      </c>
      <c r="C23" s="88">
        <v>387586</v>
      </c>
      <c r="D23" s="88">
        <v>144620</v>
      </c>
      <c r="E23" s="97">
        <v>226646</v>
      </c>
      <c r="F23" s="99">
        <f>SUM(C23:E23)</f>
        <v>758852</v>
      </c>
    </row>
    <row r="24" spans="1:8" s="43" customFormat="1" ht="17.25" customHeight="1">
      <c r="A24" s="60"/>
      <c r="B24" s="60" t="s">
        <v>208</v>
      </c>
      <c r="C24" s="98">
        <f>SUM(C21:C23)</f>
        <v>5193819</v>
      </c>
      <c r="D24" s="98">
        <f>SUM(D21:D23)</f>
        <v>6063151</v>
      </c>
      <c r="E24" s="98">
        <f>SUM(E21:E23)</f>
        <v>7642836</v>
      </c>
      <c r="F24" s="98">
        <f>SUM(F21:F23)</f>
        <v>18899806</v>
      </c>
      <c r="G24" s="56"/>
    </row>
    <row r="25" spans="1:8" ht="17.25" customHeight="1">
      <c r="A25" s="44" t="s">
        <v>356</v>
      </c>
      <c r="B25" s="44" t="s">
        <v>357</v>
      </c>
      <c r="C25" s="88">
        <v>220000</v>
      </c>
      <c r="D25" s="88">
        <v>240000</v>
      </c>
      <c r="E25" s="97">
        <v>310000</v>
      </c>
      <c r="F25" s="99">
        <f>SUM(C25:E25)</f>
        <v>770000</v>
      </c>
    </row>
    <row r="26" spans="1:8" ht="18" customHeight="1">
      <c r="A26" s="44" t="s">
        <v>358</v>
      </c>
      <c r="B26" s="44" t="s">
        <v>359</v>
      </c>
      <c r="C26" s="88">
        <v>6045000</v>
      </c>
      <c r="D26" s="88">
        <v>700000</v>
      </c>
      <c r="E26" s="97">
        <v>1054000</v>
      </c>
      <c r="F26" s="99">
        <f>SUM(C26:E26)</f>
        <v>7799000</v>
      </c>
    </row>
    <row r="27" spans="1:8" ht="18" customHeight="1">
      <c r="A27" s="44" t="s">
        <v>361</v>
      </c>
      <c r="B27" s="44" t="s">
        <v>362</v>
      </c>
      <c r="C27" s="88">
        <v>0</v>
      </c>
      <c r="D27" s="88">
        <v>0</v>
      </c>
      <c r="E27" s="97">
        <v>0</v>
      </c>
      <c r="F27" s="99">
        <f>SUM(C27:E27)</f>
        <v>0</v>
      </c>
      <c r="G27" s="31"/>
    </row>
    <row r="28" spans="1:8" ht="18" customHeight="1">
      <c r="A28" s="89" t="s">
        <v>11</v>
      </c>
      <c r="B28" s="89" t="s">
        <v>363</v>
      </c>
      <c r="C28" s="100">
        <f>SUM(C25:C27)</f>
        <v>6265000</v>
      </c>
      <c r="D28" s="100">
        <f>SUM(D25:D27)</f>
        <v>940000</v>
      </c>
      <c r="E28" s="101">
        <f>SUM(E25:E27)</f>
        <v>1364000</v>
      </c>
      <c r="F28" s="102">
        <f>SUM(F25:F27)</f>
        <v>8569000</v>
      </c>
      <c r="G28" s="31"/>
    </row>
    <row r="29" spans="1:8" ht="15.75">
      <c r="A29" s="44" t="s">
        <v>360</v>
      </c>
      <c r="B29" s="44" t="s">
        <v>292</v>
      </c>
      <c r="C29" s="88">
        <v>350000</v>
      </c>
      <c r="D29" s="88">
        <v>90000</v>
      </c>
      <c r="E29" s="97">
        <v>70000</v>
      </c>
      <c r="F29" s="99">
        <f>SUM(C29:E29)</f>
        <v>510000</v>
      </c>
    </row>
    <row r="30" spans="1:8" ht="15.75">
      <c r="A30" s="44" t="s">
        <v>364</v>
      </c>
      <c r="B30" s="44" t="s">
        <v>209</v>
      </c>
      <c r="C30" s="88">
        <v>530000</v>
      </c>
      <c r="D30" s="88">
        <v>240000</v>
      </c>
      <c r="E30" s="97">
        <v>80000</v>
      </c>
      <c r="F30" s="99">
        <f>SUM(C30:E30)</f>
        <v>850000</v>
      </c>
      <c r="G30" s="31"/>
    </row>
    <row r="31" spans="1:8" ht="15.75">
      <c r="A31" s="89" t="s">
        <v>13</v>
      </c>
      <c r="B31" s="89" t="s">
        <v>365</v>
      </c>
      <c r="C31" s="100">
        <f>SUM(C29:C30)</f>
        <v>880000</v>
      </c>
      <c r="D31" s="100">
        <f>SUM(D29:D30)</f>
        <v>330000</v>
      </c>
      <c r="E31" s="101">
        <f>SUM(E29:E30)</f>
        <v>150000</v>
      </c>
      <c r="F31" s="102">
        <f>SUM(F29:F30)</f>
        <v>1360000</v>
      </c>
      <c r="G31" s="31"/>
    </row>
    <row r="32" spans="1:8" ht="18.75" hidden="1" customHeight="1">
      <c r="A32" s="44" t="s">
        <v>368</v>
      </c>
      <c r="B32" s="44" t="s">
        <v>210</v>
      </c>
      <c r="C32" s="88"/>
      <c r="D32" s="88"/>
      <c r="E32" s="97"/>
      <c r="F32" s="99">
        <f t="shared" ref="F32:F41" si="1">SUM(C32:E32)</f>
        <v>0</v>
      </c>
    </row>
    <row r="33" spans="1:7" ht="19.5" hidden="1" customHeight="1">
      <c r="A33" s="44" t="s">
        <v>369</v>
      </c>
      <c r="B33" s="44" t="s">
        <v>211</v>
      </c>
      <c r="C33" s="88"/>
      <c r="D33" s="88"/>
      <c r="E33" s="97"/>
      <c r="F33" s="99">
        <f t="shared" si="1"/>
        <v>0</v>
      </c>
    </row>
    <row r="34" spans="1:7" ht="18.75" hidden="1" customHeight="1">
      <c r="A34" s="44" t="s">
        <v>370</v>
      </c>
      <c r="B34" s="44" t="s">
        <v>212</v>
      </c>
      <c r="C34" s="88"/>
      <c r="D34" s="88"/>
      <c r="E34" s="97"/>
      <c r="F34" s="99">
        <f t="shared" si="1"/>
        <v>0</v>
      </c>
      <c r="G34" s="31"/>
    </row>
    <row r="35" spans="1:7" ht="18.75" customHeight="1">
      <c r="A35" s="91" t="s">
        <v>366</v>
      </c>
      <c r="B35" s="91" t="s">
        <v>367</v>
      </c>
      <c r="C35" s="103">
        <v>5850000</v>
      </c>
      <c r="D35" s="103">
        <v>300000</v>
      </c>
      <c r="E35" s="104">
        <v>1100000</v>
      </c>
      <c r="F35" s="105">
        <f t="shared" si="1"/>
        <v>7250000</v>
      </c>
      <c r="G35" s="31"/>
    </row>
    <row r="36" spans="1:7" ht="15.75">
      <c r="A36" s="91" t="s">
        <v>371</v>
      </c>
      <c r="B36" s="91" t="s">
        <v>274</v>
      </c>
      <c r="C36" s="103">
        <v>12993056</v>
      </c>
      <c r="D36" s="103"/>
      <c r="E36" s="104"/>
      <c r="F36" s="105">
        <f t="shared" si="1"/>
        <v>12993056</v>
      </c>
      <c r="G36" s="31"/>
    </row>
    <row r="37" spans="1:7" ht="17.25" customHeight="1">
      <c r="A37" s="91" t="s">
        <v>372</v>
      </c>
      <c r="B37" s="91" t="s">
        <v>300</v>
      </c>
      <c r="C37" s="103">
        <v>360000</v>
      </c>
      <c r="D37" s="103"/>
      <c r="E37" s="104"/>
      <c r="F37" s="105">
        <f t="shared" si="1"/>
        <v>360000</v>
      </c>
      <c r="G37" s="31"/>
    </row>
    <row r="38" spans="1:7" ht="15.75" hidden="1">
      <c r="A38" s="44" t="s">
        <v>318</v>
      </c>
      <c r="B38" s="44" t="s">
        <v>213</v>
      </c>
      <c r="C38" s="88"/>
      <c r="D38" s="88"/>
      <c r="E38" s="97"/>
      <c r="F38" s="99">
        <f t="shared" si="1"/>
        <v>0</v>
      </c>
      <c r="G38" s="31"/>
    </row>
    <row r="39" spans="1:7" ht="15.75">
      <c r="A39" s="91" t="s">
        <v>392</v>
      </c>
      <c r="B39" s="91" t="s">
        <v>213</v>
      </c>
      <c r="C39" s="103">
        <v>5250000</v>
      </c>
      <c r="D39" s="103">
        <v>200000</v>
      </c>
      <c r="E39" s="104">
        <v>500000</v>
      </c>
      <c r="F39" s="105">
        <f t="shared" si="1"/>
        <v>5950000</v>
      </c>
      <c r="G39" s="31"/>
    </row>
    <row r="40" spans="1:7" ht="15.75">
      <c r="A40" s="44" t="s">
        <v>375</v>
      </c>
      <c r="B40" s="44" t="s">
        <v>275</v>
      </c>
      <c r="C40" s="88">
        <v>830000</v>
      </c>
      <c r="D40" s="88"/>
      <c r="E40" s="97"/>
      <c r="F40" s="99">
        <f t="shared" si="1"/>
        <v>830000</v>
      </c>
      <c r="G40" s="31"/>
    </row>
    <row r="41" spans="1:7" ht="15.75">
      <c r="A41" s="44" t="s">
        <v>376</v>
      </c>
      <c r="B41" s="44" t="s">
        <v>276</v>
      </c>
      <c r="C41" s="88">
        <v>110000</v>
      </c>
      <c r="D41" s="88"/>
      <c r="E41" s="97"/>
      <c r="F41" s="99">
        <f t="shared" si="1"/>
        <v>110000</v>
      </c>
      <c r="G41" s="31"/>
    </row>
    <row r="42" spans="1:7" ht="15.75">
      <c r="A42" s="91" t="s">
        <v>373</v>
      </c>
      <c r="B42" s="91" t="s">
        <v>374</v>
      </c>
      <c r="C42" s="103">
        <f>SUM(C40:C41)</f>
        <v>940000</v>
      </c>
      <c r="D42" s="103"/>
      <c r="E42" s="104"/>
      <c r="F42" s="105">
        <f>SUM(F40:F41)</f>
        <v>940000</v>
      </c>
      <c r="G42" s="31"/>
    </row>
    <row r="43" spans="1:7" ht="15.75">
      <c r="A43" s="91" t="s">
        <v>377</v>
      </c>
      <c r="B43" s="91" t="s">
        <v>278</v>
      </c>
      <c r="C43" s="103">
        <v>2030000</v>
      </c>
      <c r="D43" s="103">
        <v>1700000</v>
      </c>
      <c r="E43" s="104">
        <v>200000</v>
      </c>
      <c r="F43" s="105">
        <f t="shared" ref="F43:F49" si="2">SUM(C43:E43)</f>
        <v>3930000</v>
      </c>
      <c r="G43" s="31"/>
    </row>
    <row r="44" spans="1:7" ht="15.75">
      <c r="A44" s="44" t="s">
        <v>319</v>
      </c>
      <c r="B44" s="44" t="s">
        <v>235</v>
      </c>
      <c r="C44" s="88"/>
      <c r="D44" s="88">
        <v>380000</v>
      </c>
      <c r="E44" s="97">
        <v>20000</v>
      </c>
      <c r="F44" s="99">
        <f t="shared" si="2"/>
        <v>400000</v>
      </c>
      <c r="G44" s="31"/>
    </row>
    <row r="45" spans="1:7" ht="15.75">
      <c r="A45" s="44" t="s">
        <v>320</v>
      </c>
      <c r="B45" s="44" t="s">
        <v>214</v>
      </c>
      <c r="C45" s="88"/>
      <c r="D45" s="88"/>
      <c r="E45" s="97"/>
      <c r="F45" s="99">
        <f t="shared" si="2"/>
        <v>0</v>
      </c>
    </row>
    <row r="46" spans="1:7" ht="15.75">
      <c r="A46" s="44" t="s">
        <v>321</v>
      </c>
      <c r="B46" s="44" t="s">
        <v>407</v>
      </c>
      <c r="C46" s="88">
        <v>250000</v>
      </c>
      <c r="D46" s="88"/>
      <c r="E46" s="97">
        <v>2470000</v>
      </c>
      <c r="F46" s="99">
        <f t="shared" si="2"/>
        <v>2720000</v>
      </c>
    </row>
    <row r="47" spans="1:7" ht="18" customHeight="1">
      <c r="A47" s="44" t="s">
        <v>322</v>
      </c>
      <c r="B47" s="44" t="s">
        <v>215</v>
      </c>
      <c r="C47" s="88"/>
      <c r="D47" s="88"/>
      <c r="E47" s="97">
        <v>4700</v>
      </c>
      <c r="F47" s="99">
        <f t="shared" si="2"/>
        <v>4700</v>
      </c>
    </row>
    <row r="48" spans="1:7" ht="18" customHeight="1">
      <c r="A48" s="44" t="s">
        <v>395</v>
      </c>
      <c r="B48" s="44" t="s">
        <v>396</v>
      </c>
      <c r="C48" s="88"/>
      <c r="D48" s="88"/>
      <c r="E48" s="97">
        <v>20000</v>
      </c>
      <c r="F48" s="99">
        <f t="shared" si="2"/>
        <v>20000</v>
      </c>
    </row>
    <row r="49" spans="1:7" ht="15.75">
      <c r="A49" s="44" t="s">
        <v>323</v>
      </c>
      <c r="B49" s="51" t="s">
        <v>236</v>
      </c>
      <c r="C49" s="88">
        <v>7150000</v>
      </c>
      <c r="D49" s="88">
        <v>820000</v>
      </c>
      <c r="E49" s="97">
        <v>883500</v>
      </c>
      <c r="F49" s="99">
        <f t="shared" si="2"/>
        <v>8853500</v>
      </c>
      <c r="G49" s="31"/>
    </row>
    <row r="50" spans="1:7" ht="15.75">
      <c r="A50" s="91" t="s">
        <v>378</v>
      </c>
      <c r="B50" s="92" t="s">
        <v>296</v>
      </c>
      <c r="C50" s="103">
        <f>SUM(C44:C49)</f>
        <v>7400000</v>
      </c>
      <c r="D50" s="103">
        <f>SUM(D44:D49)</f>
        <v>1200000</v>
      </c>
      <c r="E50" s="104">
        <f>SUM(E44:E49)</f>
        <v>3398200</v>
      </c>
      <c r="F50" s="105">
        <f>SUM(F44:F49)</f>
        <v>11998200</v>
      </c>
      <c r="G50" s="31"/>
    </row>
    <row r="51" spans="1:7" ht="15.75">
      <c r="A51" s="89" t="s">
        <v>388</v>
      </c>
      <c r="B51" s="90" t="s">
        <v>389</v>
      </c>
      <c r="C51" s="100">
        <f>SUM(C35+C36+C37+C39+C42+C43+C50)</f>
        <v>34823056</v>
      </c>
      <c r="D51" s="100">
        <f>SUM(D35+D36+D37+D39+D42+D43+D50)</f>
        <v>3400000</v>
      </c>
      <c r="E51" s="101">
        <f>SUM(E35+E36+E37+E39+E42+E43+E50)</f>
        <v>5198200</v>
      </c>
      <c r="F51" s="102">
        <f>SUM(F35+F36+F37+F39+F42+F43+F50)</f>
        <v>43421256</v>
      </c>
      <c r="G51" s="31"/>
    </row>
    <row r="52" spans="1:7" ht="18" customHeight="1">
      <c r="A52" s="91" t="s">
        <v>379</v>
      </c>
      <c r="B52" s="91" t="s">
        <v>279</v>
      </c>
      <c r="C52" s="103">
        <v>40000</v>
      </c>
      <c r="D52" s="103">
        <v>200000</v>
      </c>
      <c r="E52" s="104">
        <v>80000</v>
      </c>
      <c r="F52" s="105">
        <f t="shared" ref="F52:F59" si="3">SUM(C52:E52)</f>
        <v>320000</v>
      </c>
    </row>
    <row r="53" spans="1:7" ht="18" customHeight="1">
      <c r="A53" s="89" t="s">
        <v>15</v>
      </c>
      <c r="B53" s="89" t="s">
        <v>391</v>
      </c>
      <c r="C53" s="100">
        <f>SUM(C52)</f>
        <v>40000</v>
      </c>
      <c r="D53" s="100">
        <f>SUM(D52)</f>
        <v>200000</v>
      </c>
      <c r="E53" s="101">
        <f>SUM(E52)</f>
        <v>80000</v>
      </c>
      <c r="F53" s="102">
        <f t="shared" si="3"/>
        <v>320000</v>
      </c>
      <c r="G53" s="31"/>
    </row>
    <row r="54" spans="1:7" ht="20.25" customHeight="1">
      <c r="A54" s="91" t="s">
        <v>380</v>
      </c>
      <c r="B54" s="91" t="s">
        <v>293</v>
      </c>
      <c r="C54" s="103">
        <v>11077975</v>
      </c>
      <c r="D54" s="103">
        <v>784380</v>
      </c>
      <c r="E54" s="104">
        <v>1700000</v>
      </c>
      <c r="F54" s="105">
        <f t="shared" si="3"/>
        <v>13562355</v>
      </c>
    </row>
    <row r="55" spans="1:7" ht="15.75">
      <c r="A55" s="91" t="s">
        <v>381</v>
      </c>
      <c r="B55" s="91" t="s">
        <v>301</v>
      </c>
      <c r="C55" s="103">
        <v>2000000</v>
      </c>
      <c r="D55" s="103"/>
      <c r="E55" s="104"/>
      <c r="F55" s="105">
        <f t="shared" si="3"/>
        <v>2000000</v>
      </c>
    </row>
    <row r="56" spans="1:7" ht="15.75" customHeight="1">
      <c r="A56" s="44" t="s">
        <v>385</v>
      </c>
      <c r="B56" s="44" t="s">
        <v>216</v>
      </c>
      <c r="C56" s="88"/>
      <c r="D56" s="88"/>
      <c r="E56" s="97"/>
      <c r="F56" s="99">
        <f t="shared" si="3"/>
        <v>0</v>
      </c>
    </row>
    <row r="57" spans="1:7" ht="17.25" customHeight="1">
      <c r="A57" s="44" t="s">
        <v>386</v>
      </c>
      <c r="B57" s="44" t="s">
        <v>349</v>
      </c>
      <c r="C57" s="88"/>
      <c r="D57" s="88"/>
      <c r="E57" s="97"/>
      <c r="F57" s="99">
        <f t="shared" si="3"/>
        <v>0</v>
      </c>
      <c r="G57" s="31"/>
    </row>
    <row r="58" spans="1:7" ht="17.25" customHeight="1">
      <c r="A58" s="44" t="s">
        <v>387</v>
      </c>
      <c r="B58" s="44" t="s">
        <v>234</v>
      </c>
      <c r="C58" s="88">
        <v>61000</v>
      </c>
      <c r="D58" s="88"/>
      <c r="E58" s="97"/>
      <c r="F58" s="99">
        <f t="shared" si="3"/>
        <v>61000</v>
      </c>
      <c r="G58" s="31"/>
    </row>
    <row r="59" spans="1:7" ht="17.25" customHeight="1">
      <c r="A59" s="91" t="s">
        <v>390</v>
      </c>
      <c r="B59" s="91" t="s">
        <v>383</v>
      </c>
      <c r="C59" s="103">
        <f>SUM(C56:C58)</f>
        <v>61000</v>
      </c>
      <c r="D59" s="103">
        <v>20000</v>
      </c>
      <c r="E59" s="104">
        <v>5000</v>
      </c>
      <c r="F59" s="105">
        <f t="shared" si="3"/>
        <v>86000</v>
      </c>
      <c r="G59" s="31"/>
    </row>
    <row r="60" spans="1:7" ht="17.25" customHeight="1">
      <c r="A60" s="89" t="s">
        <v>382</v>
      </c>
      <c r="B60" s="89" t="s">
        <v>384</v>
      </c>
      <c r="C60" s="100">
        <f>SUM(C54+C55+C59)</f>
        <v>13138975</v>
      </c>
      <c r="D60" s="100">
        <f>SUM(D54+D55+D59)</f>
        <v>804380</v>
      </c>
      <c r="E60" s="101">
        <f>SUM(E54+E55+E59)</f>
        <v>1705000</v>
      </c>
      <c r="F60" s="102">
        <f>SUM(F54+F55+F59)</f>
        <v>15648355</v>
      </c>
      <c r="G60" s="31"/>
    </row>
    <row r="61" spans="1:7" s="43" customFormat="1" ht="18.75" customHeight="1">
      <c r="A61" s="60"/>
      <c r="B61" s="60" t="s">
        <v>217</v>
      </c>
      <c r="C61" s="98">
        <f>SUM(C28+C31+C51+C53+C60)</f>
        <v>55147031</v>
      </c>
      <c r="D61" s="98">
        <f>SUM(D28+D31+D51+D53+D60)</f>
        <v>5674380</v>
      </c>
      <c r="E61" s="98">
        <f>SUM(E28+E31+E51+E53+E60)</f>
        <v>8497200</v>
      </c>
      <c r="F61" s="98">
        <f>SUM(F28+F31+F51+F53+F60)</f>
        <v>69318611</v>
      </c>
      <c r="G61" s="56"/>
    </row>
    <row r="62" spans="1:7" s="59" customFormat="1" ht="15" hidden="1" customHeight="1">
      <c r="A62" s="68" t="s">
        <v>324</v>
      </c>
      <c r="B62" s="68" t="s">
        <v>282</v>
      </c>
      <c r="C62" s="106"/>
      <c r="D62" s="106"/>
      <c r="E62" s="107"/>
      <c r="F62" s="106"/>
      <c r="G62" s="58"/>
    </row>
    <row r="63" spans="1:7" s="59" customFormat="1" ht="15.75" hidden="1" customHeight="1">
      <c r="A63" s="68" t="s">
        <v>325</v>
      </c>
      <c r="B63" s="68" t="s">
        <v>281</v>
      </c>
      <c r="C63" s="106"/>
      <c r="D63" s="106"/>
      <c r="E63" s="107"/>
      <c r="F63" s="106"/>
      <c r="G63" s="58"/>
    </row>
    <row r="64" spans="1:7" s="59" customFormat="1" ht="15.75" hidden="1" customHeight="1">
      <c r="A64" s="68" t="s">
        <v>326</v>
      </c>
      <c r="B64" s="68" t="s">
        <v>280</v>
      </c>
      <c r="C64" s="106"/>
      <c r="D64" s="106"/>
      <c r="E64" s="107"/>
      <c r="F64" s="106"/>
      <c r="G64" s="58"/>
    </row>
    <row r="65" spans="1:7" s="59" customFormat="1" ht="15.75">
      <c r="A65" s="68" t="s">
        <v>303</v>
      </c>
      <c r="B65" s="68" t="s">
        <v>302</v>
      </c>
      <c r="C65" s="106"/>
      <c r="D65" s="106"/>
      <c r="E65" s="107"/>
      <c r="F65" s="106">
        <f>SUM(C65:E65)</f>
        <v>0</v>
      </c>
      <c r="G65" s="58"/>
    </row>
    <row r="66" spans="1:7" s="59" customFormat="1" ht="15.75">
      <c r="A66" s="68" t="s">
        <v>397</v>
      </c>
      <c r="B66" s="68" t="s">
        <v>399</v>
      </c>
      <c r="C66" s="106">
        <v>2792000</v>
      </c>
      <c r="D66" s="106"/>
      <c r="E66" s="107"/>
      <c r="F66" s="106">
        <f>SUM(C66:E66)</f>
        <v>2792000</v>
      </c>
      <c r="G66" s="58"/>
    </row>
    <row r="67" spans="1:7" s="59" customFormat="1" ht="15" customHeight="1">
      <c r="A67" s="68" t="s">
        <v>398</v>
      </c>
      <c r="B67" s="68" t="s">
        <v>283</v>
      </c>
      <c r="C67" s="106">
        <v>683200</v>
      </c>
      <c r="D67" s="106"/>
      <c r="E67" s="107"/>
      <c r="F67" s="106">
        <f>SUM(C67:E67)</f>
        <v>683200</v>
      </c>
      <c r="G67" s="58"/>
    </row>
    <row r="68" spans="1:7" ht="15.75" hidden="1" customHeight="1">
      <c r="A68" s="52" t="s">
        <v>327</v>
      </c>
      <c r="B68" s="52" t="s">
        <v>218</v>
      </c>
      <c r="C68" s="88"/>
      <c r="D68" s="88"/>
      <c r="E68" s="88"/>
      <c r="F68" s="88"/>
    </row>
    <row r="69" spans="1:7" ht="15.75" hidden="1">
      <c r="A69" s="52" t="s">
        <v>328</v>
      </c>
      <c r="B69" s="52" t="s">
        <v>284</v>
      </c>
      <c r="C69" s="88"/>
      <c r="D69" s="88"/>
      <c r="E69" s="88"/>
      <c r="F69" s="88"/>
    </row>
    <row r="70" spans="1:7" ht="15.75" hidden="1">
      <c r="A70" s="52" t="s">
        <v>329</v>
      </c>
      <c r="B70" s="52" t="s">
        <v>219</v>
      </c>
      <c r="C70" s="88"/>
      <c r="D70" s="88"/>
      <c r="E70" s="88"/>
      <c r="F70" s="88"/>
    </row>
    <row r="71" spans="1:7" s="43" customFormat="1" ht="18" customHeight="1">
      <c r="A71" s="60"/>
      <c r="B71" s="60" t="s">
        <v>220</v>
      </c>
      <c r="C71" s="98">
        <f>SUM(C65:C67)</f>
        <v>3475200</v>
      </c>
      <c r="D71" s="98"/>
      <c r="E71" s="98"/>
      <c r="F71" s="98">
        <f>SUM(F65:F70)</f>
        <v>3475200</v>
      </c>
      <c r="G71" s="56"/>
    </row>
    <row r="72" spans="1:7" s="43" customFormat="1" ht="18" customHeight="1">
      <c r="A72" s="113" t="s">
        <v>351</v>
      </c>
      <c r="B72" s="114" t="s">
        <v>352</v>
      </c>
      <c r="C72" s="115">
        <v>45522211</v>
      </c>
      <c r="D72" s="116"/>
      <c r="E72" s="116"/>
      <c r="F72" s="115">
        <f t="shared" ref="F72:F77" si="4">SUM(C72:E72)</f>
        <v>45522211</v>
      </c>
      <c r="G72" s="56"/>
    </row>
    <row r="73" spans="1:7" s="43" customFormat="1" ht="18" customHeight="1">
      <c r="A73" s="111" t="s">
        <v>411</v>
      </c>
      <c r="B73" s="111" t="s">
        <v>412</v>
      </c>
      <c r="C73" s="112">
        <v>600000</v>
      </c>
      <c r="D73" s="112"/>
      <c r="E73" s="112"/>
      <c r="F73" s="112">
        <f t="shared" si="4"/>
        <v>600000</v>
      </c>
      <c r="G73" s="56"/>
    </row>
    <row r="74" spans="1:7" ht="15.75">
      <c r="A74" s="52" t="s">
        <v>408</v>
      </c>
      <c r="B74" s="52" t="s">
        <v>221</v>
      </c>
      <c r="C74" s="88">
        <v>855600</v>
      </c>
      <c r="D74" s="88"/>
      <c r="E74" s="88"/>
      <c r="F74" s="88">
        <f t="shared" si="4"/>
        <v>855600</v>
      </c>
    </row>
    <row r="75" spans="1:7" ht="15.75">
      <c r="A75" s="52" t="s">
        <v>409</v>
      </c>
      <c r="B75" s="52" t="s">
        <v>237</v>
      </c>
      <c r="C75" s="88">
        <v>26356467</v>
      </c>
      <c r="D75" s="88"/>
      <c r="E75" s="88"/>
      <c r="F75" s="88">
        <f t="shared" si="4"/>
        <v>26356467</v>
      </c>
    </row>
    <row r="76" spans="1:7" ht="15.75">
      <c r="A76" s="52" t="s">
        <v>57</v>
      </c>
      <c r="B76" s="52" t="s">
        <v>222</v>
      </c>
      <c r="C76" s="88">
        <v>40869080</v>
      </c>
      <c r="D76" s="88"/>
      <c r="E76" s="88"/>
      <c r="F76" s="88">
        <f t="shared" si="4"/>
        <v>40869080</v>
      </c>
    </row>
    <row r="77" spans="1:7" ht="15.75">
      <c r="A77" s="52" t="s">
        <v>410</v>
      </c>
      <c r="B77" s="52" t="s">
        <v>223</v>
      </c>
      <c r="C77" s="88">
        <v>13432786</v>
      </c>
      <c r="D77" s="88"/>
      <c r="E77" s="88"/>
      <c r="F77" s="88">
        <f t="shared" si="4"/>
        <v>13432786</v>
      </c>
    </row>
    <row r="78" spans="1:7" s="43" customFormat="1" ht="16.5" customHeight="1">
      <c r="A78" s="60"/>
      <c r="B78" s="60" t="s">
        <v>224</v>
      </c>
      <c r="C78" s="98">
        <f>SUM(C73:C77)</f>
        <v>82113933</v>
      </c>
      <c r="D78" s="98"/>
      <c r="E78" s="98"/>
      <c r="F78" s="98">
        <f>SUM(F72:F77)</f>
        <v>127636144</v>
      </c>
      <c r="G78" s="56"/>
    </row>
    <row r="79" spans="1:7" s="59" customFormat="1" ht="15.75">
      <c r="A79" s="68" t="s">
        <v>330</v>
      </c>
      <c r="B79" s="57" t="s">
        <v>417</v>
      </c>
      <c r="C79" s="106">
        <v>1800000</v>
      </c>
      <c r="D79" s="106"/>
      <c r="E79" s="106"/>
      <c r="F79" s="99">
        <f>SUM(C79:E79)</f>
        <v>1800000</v>
      </c>
      <c r="G79" s="58"/>
    </row>
    <row r="80" spans="1:7" s="59" customFormat="1" ht="17.25" customHeight="1">
      <c r="A80" s="68" t="s">
        <v>330</v>
      </c>
      <c r="B80" s="57" t="s">
        <v>238</v>
      </c>
      <c r="C80" s="106">
        <v>182958000</v>
      </c>
      <c r="D80" s="106"/>
      <c r="E80" s="106"/>
      <c r="F80" s="99">
        <f>SUM(C80:E80)</f>
        <v>182958000</v>
      </c>
      <c r="G80" s="58"/>
    </row>
    <row r="81" spans="1:7" s="59" customFormat="1" ht="15.75">
      <c r="A81" s="68" t="s">
        <v>331</v>
      </c>
      <c r="B81" s="68" t="s">
        <v>291</v>
      </c>
      <c r="C81" s="106"/>
      <c r="D81" s="106"/>
      <c r="E81" s="106"/>
      <c r="F81" s="99">
        <f>SUM(C81:E81)</f>
        <v>0</v>
      </c>
      <c r="G81" s="58"/>
    </row>
    <row r="82" spans="1:7" s="59" customFormat="1" ht="15.75">
      <c r="A82" s="68" t="s">
        <v>332</v>
      </c>
      <c r="B82" s="57" t="s">
        <v>239</v>
      </c>
      <c r="C82" s="106">
        <v>49878050</v>
      </c>
      <c r="D82" s="106"/>
      <c r="E82" s="106"/>
      <c r="F82" s="99">
        <f>SUM(C82:E82)</f>
        <v>49878050</v>
      </c>
      <c r="G82" s="58"/>
    </row>
    <row r="83" spans="1:7" s="43" customFormat="1" ht="18" customHeight="1">
      <c r="A83" s="60"/>
      <c r="B83" s="60" t="s">
        <v>67</v>
      </c>
      <c r="C83" s="98">
        <f>SUM(C79:C82)</f>
        <v>234636050</v>
      </c>
      <c r="D83" s="98"/>
      <c r="E83" s="98"/>
      <c r="F83" s="98">
        <f>SUM(F79:F82)</f>
        <v>234636050</v>
      </c>
      <c r="G83" s="56"/>
    </row>
    <row r="84" spans="1:7" ht="18.75" customHeight="1">
      <c r="A84" s="52" t="s">
        <v>333</v>
      </c>
      <c r="B84" s="52" t="s">
        <v>225</v>
      </c>
      <c r="C84" s="88">
        <v>50412500</v>
      </c>
      <c r="D84" s="88"/>
      <c r="E84" s="88"/>
      <c r="F84" s="88">
        <f>SUM(C84:E84)</f>
        <v>50412500</v>
      </c>
    </row>
    <row r="85" spans="1:7" ht="18.75" customHeight="1">
      <c r="A85" s="52" t="s">
        <v>413</v>
      </c>
      <c r="B85" s="52" t="s">
        <v>414</v>
      </c>
      <c r="C85" s="88">
        <v>17606100</v>
      </c>
      <c r="D85" s="88"/>
      <c r="E85" s="88"/>
      <c r="F85" s="88">
        <f>SUM(C85:E85)</f>
        <v>17606100</v>
      </c>
    </row>
    <row r="86" spans="1:7" ht="21" customHeight="1">
      <c r="A86" s="52" t="s">
        <v>334</v>
      </c>
      <c r="B86" s="52" t="s">
        <v>226</v>
      </c>
      <c r="C86" s="88">
        <v>18406362</v>
      </c>
      <c r="D86" s="88"/>
      <c r="E86" s="88"/>
      <c r="F86" s="88">
        <f>SUM(C86:E86)</f>
        <v>18406362</v>
      </c>
    </row>
    <row r="87" spans="1:7" s="43" customFormat="1" ht="18" customHeight="1">
      <c r="A87" s="60"/>
      <c r="B87" s="60" t="s">
        <v>73</v>
      </c>
      <c r="C87" s="98">
        <f>SUM(C84:C86)</f>
        <v>86424962</v>
      </c>
      <c r="D87" s="98"/>
      <c r="E87" s="98"/>
      <c r="F87" s="98">
        <f>SUM(F84:F86)</f>
        <v>86424962</v>
      </c>
      <c r="G87" s="56"/>
    </row>
    <row r="88" spans="1:7" s="54" customFormat="1" ht="15.75" hidden="1">
      <c r="A88" s="52" t="s">
        <v>335</v>
      </c>
      <c r="B88" s="53" t="s">
        <v>75</v>
      </c>
      <c r="C88" s="88"/>
      <c r="D88" s="88"/>
      <c r="E88" s="88"/>
      <c r="F88" s="88"/>
    </row>
    <row r="89" spans="1:7" s="54" customFormat="1" ht="15.75">
      <c r="A89" s="52" t="s">
        <v>305</v>
      </c>
      <c r="B89" s="52" t="s">
        <v>306</v>
      </c>
      <c r="C89" s="88">
        <v>4700000</v>
      </c>
      <c r="D89" s="88"/>
      <c r="E89" s="88"/>
      <c r="F89" s="88">
        <f>SUM(C89:E89)</f>
        <v>4700000</v>
      </c>
    </row>
    <row r="90" spans="1:7" s="43" customFormat="1" ht="15.75">
      <c r="A90" s="60"/>
      <c r="B90" s="60" t="s">
        <v>227</v>
      </c>
      <c r="C90" s="98">
        <f>SUM(C88:C89)</f>
        <v>4700000</v>
      </c>
      <c r="D90" s="98"/>
      <c r="E90" s="98"/>
      <c r="F90" s="98">
        <f>SUM(F88:F89)</f>
        <v>4700000</v>
      </c>
      <c r="G90" s="56"/>
    </row>
    <row r="91" spans="1:7" ht="15.75" hidden="1">
      <c r="A91" s="53">
        <v>59141</v>
      </c>
      <c r="B91" s="53" t="s">
        <v>80</v>
      </c>
      <c r="C91" s="88"/>
      <c r="D91" s="88"/>
      <c r="E91" s="88"/>
      <c r="F91" s="88"/>
    </row>
    <row r="92" spans="1:7" s="43" customFormat="1" ht="15.75" hidden="1">
      <c r="A92" s="46"/>
      <c r="B92" s="46" t="s">
        <v>228</v>
      </c>
      <c r="C92" s="108"/>
      <c r="D92" s="108"/>
      <c r="E92" s="108"/>
      <c r="F92" s="108"/>
      <c r="G92" s="56"/>
    </row>
    <row r="93" spans="1:7" s="43" customFormat="1" ht="15.75">
      <c r="A93" s="79" t="s">
        <v>307</v>
      </c>
      <c r="B93" s="80" t="s">
        <v>80</v>
      </c>
      <c r="C93" s="98">
        <v>1763985</v>
      </c>
      <c r="D93" s="98"/>
      <c r="E93" s="98"/>
      <c r="F93" s="98">
        <f>SUM(C93:E93)</f>
        <v>1763985</v>
      </c>
      <c r="G93" s="56"/>
    </row>
    <row r="94" spans="1:7" s="43" customFormat="1" ht="18.75" customHeight="1">
      <c r="A94" s="60" t="s">
        <v>336</v>
      </c>
      <c r="B94" s="60" t="s">
        <v>277</v>
      </c>
      <c r="C94" s="109">
        <v>93889737</v>
      </c>
      <c r="D94" s="98"/>
      <c r="E94" s="98"/>
      <c r="F94" s="98">
        <v>0</v>
      </c>
      <c r="G94" s="56"/>
    </row>
    <row r="95" spans="1:7" s="49" customFormat="1" ht="20.25" customHeight="1">
      <c r="A95" s="47"/>
      <c r="B95" s="47" t="s">
        <v>229</v>
      </c>
      <c r="C95" s="110">
        <f>SUM(C20+C24+C61+C71+C72+C78+C83+C87+C90+C93)</f>
        <v>542493211</v>
      </c>
      <c r="D95" s="110">
        <f>SUM(D20+D24+D61+D78+D83+D87+D90)</f>
        <v>42365298</v>
      </c>
      <c r="E95" s="110">
        <f>SUM(E20+E24+E61)</f>
        <v>54297806</v>
      </c>
      <c r="F95" s="108">
        <f>SUM(F20+F24+F61+F71+F78+F83+F87+F90+F93)</f>
        <v>639156315</v>
      </c>
      <c r="G95" s="55"/>
    </row>
    <row r="96" spans="1:7" ht="27.75" customHeight="1">
      <c r="C96" s="31"/>
      <c r="F96" s="56"/>
    </row>
    <row r="97" spans="3:3" ht="24" customHeight="1">
      <c r="C97" s="31"/>
    </row>
  </sheetData>
  <mergeCells count="7">
    <mergeCell ref="A1:F1"/>
    <mergeCell ref="A5:A6"/>
    <mergeCell ref="B5:B6"/>
    <mergeCell ref="C5:C6"/>
    <mergeCell ref="D5:D6"/>
    <mergeCell ref="E5:E6"/>
    <mergeCell ref="F5:F6"/>
  </mergeCells>
  <phoneticPr fontId="24" type="noConversion"/>
  <printOptions horizontalCentered="1" verticalCentered="1"/>
  <pageMargins left="0" right="0" top="0.35433070866141736" bottom="0.35433070866141736" header="0.31496062992125984" footer="0.31496062992125984"/>
  <pageSetup paperSize="8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kiadások-bevételek mérlege</vt:lpstr>
      <vt:lpstr>Össz.bevételek rovatok szerint</vt:lpstr>
      <vt:lpstr>Össz.Kiadások rovatok szerint</vt:lpstr>
      <vt:lpstr>Munka1</vt:lpstr>
      <vt:lpstr>'Össz.Kiadások rovatok szerint'!Nyomtatási_terület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2019-03-12T09:00:57Z</cp:lastPrinted>
  <dcterms:created xsi:type="dcterms:W3CDTF">2015-02-12T11:13:43Z</dcterms:created>
  <dcterms:modified xsi:type="dcterms:W3CDTF">2019-03-18T07:03:34Z</dcterms:modified>
</cp:coreProperties>
</file>