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 tabRatio="0" firstSheet="1" activeTab="1"/>
    <workbookView xWindow="360" yWindow="75" windowWidth="20730" windowHeight="11760" activeTab="2"/>
  </bookViews>
  <sheets>
    <sheet name="kiadások-bevételek mérlege" sheetId="1" r:id="rId1"/>
    <sheet name="Kiadások cofog szerint" sheetId="2" r:id="rId2"/>
    <sheet name="bevételek cofog szerint" sheetId="3" r:id="rId3"/>
    <sheet name="Finanszírozás" sheetId="6" r:id="rId4"/>
    <sheet name="Kiadások és bevételek havi bont" sheetId="4" state="hidden" r:id="rId5"/>
  </sheets>
  <definedNames>
    <definedName name="_xlnm.Print_Area" localSheetId="4">'Kiadások és bevételek havi bont'!$A$2:$O$185</definedName>
  </definedNames>
  <calcPr calcId="152511"/>
</workbook>
</file>

<file path=xl/calcChain.xml><?xml version="1.0" encoding="utf-8"?>
<calcChain xmlns="http://schemas.openxmlformats.org/spreadsheetml/2006/main">
  <c r="C130" i="1"/>
  <c r="C128"/>
  <c r="C103"/>
  <c r="C82"/>
  <c r="C58"/>
  <c r="C57"/>
  <c r="C53"/>
  <c r="C50"/>
  <c r="C46"/>
  <c r="C41"/>
  <c r="C29"/>
  <c r="C20"/>
  <c r="C11"/>
  <c r="AB95" i="2"/>
  <c r="AB94"/>
  <c r="AB93"/>
  <c r="AB90"/>
  <c r="AB89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9"/>
  <c r="Y67"/>
  <c r="Y95" s="1"/>
  <c r="Y66"/>
  <c r="X95"/>
  <c r="X54"/>
  <c r="X46"/>
  <c r="X53"/>
  <c r="X45"/>
  <c r="X32"/>
  <c r="X28"/>
  <c r="X25"/>
  <c r="X21"/>
  <c r="X17"/>
  <c r="X12"/>
  <c r="W95"/>
  <c r="W54"/>
  <c r="W46"/>
  <c r="W53"/>
  <c r="V95"/>
  <c r="V67"/>
  <c r="V66"/>
  <c r="U95"/>
  <c r="U21"/>
  <c r="U17"/>
  <c r="U16"/>
  <c r="T90"/>
  <c r="T95" s="1"/>
  <c r="T79"/>
  <c r="T77"/>
  <c r="S95"/>
  <c r="S79"/>
  <c r="S77"/>
  <c r="R95"/>
  <c r="R54"/>
  <c r="R46"/>
  <c r="R53"/>
  <c r="R32"/>
  <c r="R28"/>
  <c r="R25"/>
  <c r="R21"/>
  <c r="R17"/>
  <c r="R16"/>
  <c r="R12"/>
  <c r="Q54"/>
  <c r="Q53"/>
  <c r="Q48"/>
  <c r="Q46"/>
  <c r="Q45"/>
  <c r="Q32"/>
  <c r="Q28"/>
  <c r="Q25"/>
  <c r="Q21"/>
  <c r="Q12"/>
  <c r="Q17" s="1"/>
  <c r="Q95" s="1"/>
  <c r="P95"/>
  <c r="P54"/>
  <c r="P53"/>
  <c r="P46"/>
  <c r="P45"/>
  <c r="P32"/>
  <c r="O54" l="1"/>
  <c r="O79" l="1"/>
  <c r="O90"/>
  <c r="O87"/>
  <c r="O83"/>
  <c r="O77"/>
  <c r="O71"/>
  <c r="O53"/>
  <c r="O45"/>
  <c r="O46" s="1"/>
  <c r="O38"/>
  <c r="O32"/>
  <c r="O28"/>
  <c r="O25"/>
  <c r="O21"/>
  <c r="O17"/>
  <c r="O16"/>
  <c r="O12"/>
  <c r="O95" l="1"/>
  <c r="N95"/>
  <c r="N54"/>
  <c r="N46"/>
  <c r="N45"/>
  <c r="N53"/>
  <c r="N25"/>
  <c r="M95"/>
  <c r="M83"/>
  <c r="M54"/>
  <c r="M53"/>
  <c r="M46"/>
  <c r="M32"/>
  <c r="K95"/>
  <c r="K83"/>
  <c r="J95"/>
  <c r="J54"/>
  <c r="J53"/>
  <c r="J25"/>
  <c r="J21"/>
  <c r="J17"/>
  <c r="J16"/>
  <c r="J12"/>
  <c r="I95" l="1"/>
  <c r="G95"/>
  <c r="F95"/>
  <c r="F54"/>
  <c r="F53"/>
  <c r="F46"/>
  <c r="E87"/>
  <c r="D95"/>
  <c r="D54"/>
  <c r="D53"/>
  <c r="D45"/>
  <c r="D46" s="1"/>
  <c r="D32"/>
  <c r="C53"/>
  <c r="C45"/>
  <c r="C46" s="1"/>
  <c r="C54" s="1"/>
  <c r="C95" s="1"/>
  <c r="C25"/>
  <c r="C21"/>
  <c r="C16"/>
  <c r="C17" s="1"/>
  <c r="G39" i="3" l="1"/>
  <c r="G20"/>
  <c r="C70" i="1" l="1"/>
  <c r="C66"/>
  <c r="I10" i="6"/>
  <c r="K37" i="3"/>
  <c r="K38" s="1"/>
  <c r="K35"/>
  <c r="K34"/>
  <c r="K33"/>
  <c r="K32"/>
  <c r="K31"/>
  <c r="K30"/>
  <c r="K29"/>
  <c r="K36" s="1"/>
  <c r="K27"/>
  <c r="K26"/>
  <c r="K25"/>
  <c r="K24"/>
  <c r="K23"/>
  <c r="K28" s="1"/>
  <c r="K21"/>
  <c r="K22" s="1"/>
  <c r="K19"/>
  <c r="K18"/>
  <c r="K17"/>
  <c r="K20" s="1"/>
  <c r="K15"/>
  <c r="K14"/>
  <c r="K13"/>
  <c r="K12"/>
  <c r="K16" s="1"/>
  <c r="K39" s="1"/>
  <c r="F39"/>
  <c r="F38"/>
  <c r="J28"/>
  <c r="J39" s="1"/>
  <c r="I39"/>
  <c r="I36"/>
  <c r="H36"/>
  <c r="H39" s="1"/>
  <c r="G36"/>
  <c r="E20"/>
  <c r="E16"/>
  <c r="E39" s="1"/>
  <c r="D39"/>
  <c r="D36"/>
  <c r="C36"/>
  <c r="C39" s="1"/>
</calcChain>
</file>

<file path=xl/sharedStrings.xml><?xml version="1.0" encoding="utf-8"?>
<sst xmlns="http://schemas.openxmlformats.org/spreadsheetml/2006/main" count="894" uniqueCount="652">
  <si>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</si>
  <si>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</si>
  <si>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</si>
  <si>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</si>
  <si>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</si>
  <si>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</si>
  <si>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</si>
  <si>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</si>
  <si>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</si>
  <si>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</si>
  <si>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</si>
  <si>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</si>
  <si>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</si>
  <si>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</si>
  <si>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</si>
  <si>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</si>
  <si>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</si>
  <si>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</si>
  <si>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</si>
  <si>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</si>
  <si>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</si>
  <si>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</si>
  <si>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</si>
  <si>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</si>
  <si>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</si>
  <si>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</si>
  <si>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</si>
  <si>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</si>
  <si>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</si>
  <si>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</si>
  <si>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</si>
  <si>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</si>
  <si>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</si>
  <si>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</si>
  <si>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</si>
  <si>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</si>
  <si>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</si>
  <si>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</si>
  <si>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</si>
  <si>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</si>
  <si>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</si>
  <si>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</si>
  <si>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</si>
  <si>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</si>
  <si>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</si>
  <si>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</si>
  <si>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</si>
  <si>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</si>
  <si>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</si>
  <si>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</si>
  <si>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</si>
  <si>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</si>
  <si>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</si>
  <si>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</si>
  <si>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</si>
  <si>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</si>
  <si>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</si>
  <si>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</si>
  <si>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</si>
  <si>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</si>
  <si>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</si>
  <si>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</si>
  <si>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</si>
  <si>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</si>
  <si>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</si>
  <si>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</si>
  <si>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</si>
  <si>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</si>
  <si>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</si>
  <si>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</si>
  <si>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</si>
  <si>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</si>
  <si>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</si>
  <si>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</si>
  <si>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</si>
  <si>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</si>
  <si>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</si>
  <si>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</si>
  <si>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</si>
  <si>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</si>
  <si>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</si>
  <si>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</si>
  <si>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</si>
  <si>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</si>
  <si>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</si>
  <si>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</si>
  <si>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</si>
  <si>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</si>
  <si>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</si>
  <si>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</si>
  <si>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</si>
  <si>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</si>
  <si>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</si>
  <si>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</si>
  <si>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</si>
  <si>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</si>
  <si>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</si>
  <si>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</si>
  <si>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</si>
  <si>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</si>
  <si>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</si>
  <si>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</si>
  <si>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</si>
  <si>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</si>
  <si>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</si>
  <si>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</si>
  <si>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</si>
  <si>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</si>
  <si>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</si>
  <si>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</si>
  <si>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</si>
  <si>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</si>
  <si>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</si>
  <si>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</si>
  <si>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</si>
  <si>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</si>
  <si>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</si>
  <si>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</si>
  <si>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</si>
  <si>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</si>
  <si>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</si>
  <si>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</si>
  <si>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</si>
  <si>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</si>
  <si>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</si>
  <si>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</si>
  <si>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</si>
  <si>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</si>
  <si>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</si>
  <si>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</si>
  <si>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</si>
  <si>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</si>
  <si>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</si>
  <si>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</si>
  <si>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</si>
  <si>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</si>
  <si>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</si>
  <si>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</si>
  <si>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</si>
  <si>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</si>
  <si>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</si>
  <si>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</si>
  <si>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1. sz. melléklet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</si>
  <si>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</si>
  <si>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</si>
  <si>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</si>
  <si>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</si>
  <si>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</si>
  <si>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</si>
  <si>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</si>
  <si>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</si>
  <si>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</si>
  <si>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</si>
  <si>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</si>
  <si>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</si>
  <si>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</si>
  <si>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</si>
  <si>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</si>
  <si>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</si>
  <si>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</si>
  <si>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</si>
  <si>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</si>
  <si>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</si>
  <si>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</si>
  <si>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</si>
  <si>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</si>
  <si>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</si>
  <si>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</si>
  <si>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</si>
  <si>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</si>
  <si>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</si>
  <si>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</si>
  <si>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</si>
  <si>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</si>
  <si>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</si>
  <si>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</si>
  <si>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</si>
  <si>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</si>
  <si>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</si>
  <si>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</si>
  <si>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</si>
  <si>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</si>
  <si>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</si>
  <si>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</si>
  <si>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</si>
  <si>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</si>
  <si>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</si>
  <si>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</si>
  <si>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</si>
  <si>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</si>
  <si>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</si>
  <si>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</si>
  <si>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</si>
  <si>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</si>
  <si>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</si>
  <si>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</si>
  <si>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</si>
  <si>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</si>
  <si>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</si>
  <si>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</si>
  <si>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</si>
  <si>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</si>
  <si>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</si>
  <si>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</si>
  <si>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</si>
  <si>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</si>
  <si>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</si>
  <si>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</si>
  <si>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</si>
  <si>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</si>
  <si>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</si>
  <si>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</si>
  <si>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</si>
  <si>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</si>
  <si>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</si>
  <si>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</si>
  <si>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</si>
  <si>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</si>
  <si>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</si>
  <si>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</si>
  <si>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</si>
  <si>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</si>
  <si>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</si>
  <si>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</si>
  <si>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</si>
  <si>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</si>
  <si>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</si>
  <si>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</si>
  <si>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</si>
  <si>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</si>
  <si>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</si>
  <si>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</si>
  <si>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</si>
  <si>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</si>
  <si>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</si>
  <si>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</si>
  <si>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</si>
  <si>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</si>
  <si>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</si>
  <si>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</si>
  <si>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</si>
  <si>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</si>
  <si>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</si>
  <si>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</si>
  <si>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</si>
  <si>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</si>
  <si>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</si>
  <si>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</si>
  <si>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</si>
  <si>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</si>
  <si>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</si>
  <si>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</si>
  <si>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</si>
  <si>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</si>
  <si>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</si>
  <si>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</si>
  <si>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</si>
  <si>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</si>
  <si>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</si>
  <si>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</si>
  <si>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</si>
  <si>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</si>
  <si>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</si>
  <si>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</si>
  <si>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</si>
  <si>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</si>
  <si>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</si>
  <si>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</si>
  <si>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Kormányzati funkció megnevezése, száma</t>
  </si>
  <si>
    <t>Mindösszesen</t>
  </si>
  <si>
    <t>Önkormányzati finanszírozás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</si>
  <si>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</si>
  <si>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</si>
  <si>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</si>
  <si>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</si>
  <si>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</si>
  <si>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</si>
  <si>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</si>
  <si>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</si>
  <si>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</si>
  <si>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</si>
  <si>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</si>
  <si>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</si>
  <si>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Önkorm. Igazgatás</t>
  </si>
  <si>
    <t>Önkorm.rendezvény</t>
  </si>
  <si>
    <t>Köztemető fenntartás</t>
  </si>
  <si>
    <t>Közvilágítás</t>
  </si>
  <si>
    <t>Lakáshoz jutási tám.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</si>
  <si>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</si>
  <si>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</si>
  <si>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</si>
  <si>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</si>
  <si>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</si>
  <si>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</si>
  <si>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</si>
  <si>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</si>
  <si>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</si>
  <si>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</si>
  <si>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</si>
  <si>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</si>
  <si>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</si>
  <si>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</si>
  <si>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</si>
  <si>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</si>
  <si>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</si>
  <si>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</si>
  <si>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</si>
  <si>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</si>
  <si>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</si>
  <si>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</si>
  <si>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</si>
  <si>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</si>
  <si>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</si>
  <si>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</si>
  <si>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</si>
  <si>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</si>
  <si>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</si>
  <si>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</si>
  <si>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</si>
  <si>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</si>
  <si>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</si>
  <si>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</si>
  <si>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</si>
  <si>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</si>
  <si>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</si>
  <si>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</si>
  <si>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</si>
  <si>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</si>
  <si>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</si>
  <si>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</si>
  <si>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</si>
  <si>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</si>
  <si>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</si>
  <si>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</si>
  <si>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</si>
  <si>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</si>
  <si>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</si>
  <si>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</si>
  <si>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</si>
  <si>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</si>
  <si>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</si>
  <si>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</si>
  <si>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</si>
  <si>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</si>
  <si>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</si>
  <si>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</si>
  <si>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</si>
  <si>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</si>
  <si>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</si>
  <si>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</si>
  <si>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</si>
  <si>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</si>
  <si>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</si>
  <si>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</si>
  <si>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</si>
  <si>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</si>
  <si>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</si>
  <si>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</si>
  <si>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</si>
  <si>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</si>
  <si>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</si>
  <si>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</si>
  <si>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</si>
  <si>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</si>
  <si>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</si>
  <si>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</si>
  <si>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</si>
  <si>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</si>
  <si>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Egyéb kommunikációs szolgáltatások</t>
  </si>
  <si>
    <t>K322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</si>
  <si>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</si>
  <si>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</si>
  <si>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</si>
  <si>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</si>
  <si>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</si>
  <si>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</si>
  <si>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</si>
  <si>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</si>
  <si>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</si>
  <si>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</si>
  <si>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</si>
  <si>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</si>
  <si>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</si>
  <si>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</si>
  <si>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</si>
  <si>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</si>
  <si>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</si>
  <si>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</si>
  <si>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</si>
  <si>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</si>
  <si>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</si>
  <si>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</si>
  <si>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</si>
  <si>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</si>
  <si>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</si>
  <si>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</si>
  <si>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</si>
  <si>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</si>
  <si>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</si>
  <si>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</si>
  <si>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</si>
  <si>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</si>
  <si>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</si>
  <si>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</si>
  <si>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</si>
  <si>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</si>
  <si>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</si>
  <si>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</si>
  <si>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</si>
  <si>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</si>
  <si>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</si>
  <si>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</si>
  <si>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</si>
  <si>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</si>
  <si>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</si>
  <si>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</si>
  <si>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</si>
  <si>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</si>
  <si>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</si>
  <si>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</si>
  <si>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</si>
  <si>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</si>
  <si>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</si>
  <si>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</si>
  <si>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</si>
  <si>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</si>
  <si>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</si>
  <si>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</si>
  <si>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</si>
  <si>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</si>
  <si>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</si>
  <si>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</si>
  <si>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</si>
  <si>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</si>
  <si>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Egyéb felhalmozási célú támogatás áh.belülről</t>
  </si>
  <si>
    <t>B251</t>
  </si>
  <si>
    <t>Felhalmozási támogatás áh.belülről</t>
  </si>
  <si>
    <t>Közfoglalkoztatott bére</t>
  </si>
  <si>
    <t xml:space="preserve">Postaktg.  </t>
  </si>
  <si>
    <t>Más egyéb szolgáltatás ( tűz- és munkavédelem, egyéb)</t>
  </si>
  <si>
    <t>Beruházás áfa</t>
  </si>
  <si>
    <t>Funkcióra nem sorolható bev.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</si>
  <si>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</si>
  <si>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</si>
  <si>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</si>
  <si>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</si>
  <si>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</si>
  <si>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</si>
  <si>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</si>
  <si>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</si>
  <si>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</si>
  <si>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Ingatlan felújítás</t>
  </si>
  <si>
    <t>Felhalmozási c. visszatérítendő támogatás áh.kívülről</t>
  </si>
  <si>
    <t>Finansízrozási bevételek</t>
  </si>
  <si>
    <t>B351</t>
  </si>
  <si>
    <t>ÁFA bevételek</t>
  </si>
  <si>
    <t>B1111</t>
  </si>
  <si>
    <t>B1131</t>
  </si>
  <si>
    <t>B1141</t>
  </si>
  <si>
    <t>B35411</t>
  </si>
  <si>
    <t>B406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</si>
  <si>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</si>
  <si>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</si>
  <si>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</si>
  <si>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</si>
  <si>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</si>
  <si>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</si>
  <si>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</si>
  <si>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</si>
  <si>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</si>
  <si>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</si>
  <si>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</si>
  <si>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</si>
  <si>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</si>
  <si>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</si>
  <si>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</si>
  <si>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</si>
  <si>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SZEMÉLYI JUTTATÁSOK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</si>
  <si>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</si>
  <si>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</si>
  <si>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</si>
  <si>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</si>
  <si>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</si>
  <si>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O66010</t>
  </si>
  <si>
    <t>Szakmai tevékenységet segítő szolg.</t>
  </si>
  <si>
    <t>Önkormányzatok elszámolásai ktgvetési szerveikkel</t>
  </si>
  <si>
    <t>Fogorvosi alapellátás</t>
  </si>
  <si>
    <t>Család- és nővédelem</t>
  </si>
  <si>
    <t>Ifjúság eü. Gond.</t>
  </si>
  <si>
    <t>Kiküldetési költség</t>
  </si>
  <si>
    <t>Hozzájárulás lakossági energia költségekhez</t>
  </si>
  <si>
    <t>Ápolási támogatás</t>
  </si>
  <si>
    <t>Települési gyógyszertámogatás</t>
  </si>
  <si>
    <t>Települési létfenntartási támogatás</t>
  </si>
  <si>
    <t>Köztemetés</t>
  </si>
  <si>
    <t>Civil szerv.támog.</t>
  </si>
  <si>
    <t>Szabadidős szolg.</t>
  </si>
  <si>
    <t>A helyi önkormányzat költségvetési mérlege közgazdasági tagolásban ( Ft)</t>
  </si>
  <si>
    <t>K44-K48</t>
  </si>
  <si>
    <t>Állandó jelleggel végzett iparűzési tevékenység után fizetett helyi adó</t>
  </si>
  <si>
    <t>Továbbszámlázott szolgáltatások</t>
  </si>
  <si>
    <t>Közfoglalkoztatottak bére</t>
  </si>
  <si>
    <t>K110141</t>
  </si>
  <si>
    <t>Gyógyszer, könyv ,folyóirat</t>
  </si>
  <si>
    <t>Vásárolt élelmezév</t>
  </si>
  <si>
    <t>K332</t>
  </si>
  <si>
    <t>Települési gyógyszertámogatás, ápolásidíj</t>
  </si>
  <si>
    <t>Hozzájárulás lakossági energiaköltségekhez</t>
  </si>
  <si>
    <t xml:space="preserve">Összes dologi kiadások </t>
  </si>
  <si>
    <t xml:space="preserve">Megnevezés </t>
  </si>
  <si>
    <t>Központi, irányítószervei támogatások folyósítása</t>
  </si>
  <si>
    <t>Lövői Közös Önkormányzati Hivatal</t>
  </si>
  <si>
    <t>Lövői Napsugár Óvoda és Bölcsőde</t>
  </si>
  <si>
    <t>ÖSSZESEN</t>
  </si>
  <si>
    <t>3.sz. melléklet</t>
  </si>
  <si>
    <t>2.sz. melléklet</t>
  </si>
  <si>
    <t>4.sz.melléklet</t>
  </si>
  <si>
    <t>Irányító szervi támogatások folyósítása</t>
  </si>
  <si>
    <t>5.sz.melléklet</t>
  </si>
  <si>
    <t>Lövő  Község Önkormányzat 2016. évi költségvetése</t>
  </si>
  <si>
    <t>B36031</t>
  </si>
  <si>
    <t>Igazg.szolg.díja</t>
  </si>
  <si>
    <t>B4041</t>
  </si>
  <si>
    <t>Önk.vagyonnal v.gazd.</t>
  </si>
  <si>
    <t>o13350</t>
  </si>
  <si>
    <t>o11130</t>
  </si>
  <si>
    <t>o13320</t>
  </si>
  <si>
    <t>o18010</t>
  </si>
  <si>
    <t>B16061</t>
  </si>
  <si>
    <t>o41233</t>
  </si>
  <si>
    <t>Város- és községg.</t>
  </si>
  <si>
    <t>o66020</t>
  </si>
  <si>
    <t>Gyermekétk.köznev.int.-ben</t>
  </si>
  <si>
    <t>o96015</t>
  </si>
  <si>
    <t>o74031</t>
  </si>
  <si>
    <t>o74032</t>
  </si>
  <si>
    <t>o18030</t>
  </si>
  <si>
    <t>o16080</t>
  </si>
  <si>
    <t>o72311</t>
  </si>
  <si>
    <t>o64010</t>
  </si>
  <si>
    <t>o84031</t>
  </si>
  <si>
    <t>o86090</t>
  </si>
  <si>
    <t>o94260</t>
  </si>
  <si>
    <t>o61030</t>
  </si>
  <si>
    <t>K11011</t>
  </si>
  <si>
    <t>K211</t>
  </si>
  <si>
    <t>K241</t>
  </si>
  <si>
    <t>K271</t>
  </si>
  <si>
    <t>K4423</t>
  </si>
  <si>
    <t>K4411</t>
  </si>
  <si>
    <t>K4611</t>
  </si>
  <si>
    <t>K4861</t>
  </si>
  <si>
    <t>K4871</t>
  </si>
  <si>
    <t>K4881</t>
  </si>
  <si>
    <t>K506071</t>
  </si>
  <si>
    <t>K621</t>
  </si>
  <si>
    <t>K671</t>
  </si>
  <si>
    <t>K711</t>
  </si>
  <si>
    <t>K741</t>
  </si>
  <si>
    <t>K871</t>
  </si>
  <si>
    <t>K9151</t>
  </si>
  <si>
    <t>K11014</t>
  </si>
  <si>
    <t>K11071</t>
  </si>
  <si>
    <t>Béren kívüli juttatások</t>
  </si>
  <si>
    <t>Önkorm.vagyonnal való gazdálkodás</t>
  </si>
  <si>
    <t>Önk. Elszámolásai a kp-i költségvetéssel</t>
  </si>
  <si>
    <t>Gyermekétkezt.köznevelési intézményben</t>
  </si>
  <si>
    <t>Hallgatói és okt.ösztöndíjak, egyéb juttatások</t>
  </si>
  <si>
    <t>Város- és községgazdálkodás</t>
  </si>
  <si>
    <t>Közművelődés-közösségi és társadalmi részvétel fejlesztése</t>
  </si>
  <si>
    <t>Bérleti díjak</t>
  </si>
  <si>
    <t>Működési célú előzetesen felszámított ÁFA</t>
  </si>
  <si>
    <t>Fizetendő ÁFA</t>
  </si>
  <si>
    <t>K353</t>
  </si>
  <si>
    <t>Szolgáltatási kiadások</t>
  </si>
  <si>
    <t>Kiküldetések, reklám- és propaganda</t>
  </si>
  <si>
    <t>Különféle befizetések és egyéb dologi kiadások</t>
  </si>
  <si>
    <t>Betegséggel kapcsolatos ellátások</t>
  </si>
  <si>
    <t>K4711</t>
  </si>
  <si>
    <t>Működési c. támogatás áh. Belülre - önkormányzatoknak és kv.szerveknek</t>
  </si>
  <si>
    <t>Egyéb működési támogatás áh.kívülre - egyházi jogi személyek</t>
  </si>
  <si>
    <t>Egyéb működési támogatás áh.kívülre - nonprofit gazd.társaságok</t>
  </si>
  <si>
    <t>Egyéb működési támogatás áh.kívülre - egyéb civil szervezetek</t>
  </si>
  <si>
    <t>Egyéb működési támogatás áh.kívülre - háztartások</t>
  </si>
  <si>
    <t xml:space="preserve">Egyéb működési támogatás áh.kívülre </t>
  </si>
  <si>
    <t>Működési támogatás áh.belülre</t>
  </si>
  <si>
    <t>Működési támogatás áh.belülre  - társulásoknak</t>
  </si>
  <si>
    <t>K641</t>
  </si>
  <si>
    <t>Egyéb TE beszerzése,létesítése</t>
  </si>
  <si>
    <t>Egyéb működési célú támogatások bev.ÁH -n belülről-elkül.pénza.</t>
  </si>
  <si>
    <t>Egyéb működési célú támogatások bev.ÁH -n belülről-társ.bizt.</t>
  </si>
  <si>
    <t>Egyéb külső személyi juttatások(repr.)</t>
  </si>
  <si>
    <t>K9141</t>
  </si>
  <si>
    <t>ÁH-n belüli megelőlegezések visszafizetése</t>
  </si>
  <si>
    <t>Hosszabb időtartamú közfoglalkoztatás</t>
  </si>
  <si>
    <t>K731</t>
  </si>
  <si>
    <t>Építmény felújítás</t>
  </si>
  <si>
    <t>Egyéb működési támogatás áh.kívülre - egyéb váll.</t>
  </si>
  <si>
    <t>Egyéb működési célú támogatások bev.ÁH -n belülről- helyi önk.</t>
  </si>
  <si>
    <t>Igazg.szolg.díj</t>
  </si>
  <si>
    <t>Egyéb működési célú támogatások bevétele ÁH-n belülről</t>
  </si>
  <si>
    <t>B8</t>
  </si>
  <si>
    <t>B4021</t>
  </si>
  <si>
    <t>B4051</t>
  </si>
  <si>
    <t>B4061</t>
  </si>
  <si>
    <t>Felújítások</t>
  </si>
  <si>
    <t>K506081</t>
  </si>
  <si>
    <t>K73</t>
  </si>
  <si>
    <t>K89</t>
  </si>
  <si>
    <t>Egyéb TE beszerzése, létesítése</t>
  </si>
  <si>
    <t>Egyéb TE felújítása</t>
  </si>
  <si>
    <t>Út, autópálya építés</t>
  </si>
  <si>
    <t>o82092</t>
  </si>
  <si>
    <t>Gyermekek napközbeni ellátása</t>
  </si>
  <si>
    <t>B411</t>
  </si>
  <si>
    <t>Egyéb működési bevétel</t>
  </si>
  <si>
    <t>Egyéb szociális pénzbeli ellátások</t>
  </si>
  <si>
    <t>K5022</t>
  </si>
  <si>
    <t>Helyi önk. Tv-i előíráson alapuló befizetései</t>
  </si>
  <si>
    <t>o45120</t>
  </si>
  <si>
    <t>Központi költségvetési befizetések</t>
  </si>
  <si>
    <t>o18020</t>
  </si>
  <si>
    <t>B4081</t>
  </si>
  <si>
    <t>Lövő Község Önkormányzat 2018. évi költségvetése</t>
  </si>
  <si>
    <t>2018. évi eredeti ei.</t>
  </si>
  <si>
    <t>Lövő  Község Önkormányzat 2018. évi tervezett kiadásai előirányzat csoport és kormányzati funkció megoszlásban</t>
  </si>
  <si>
    <t>Lövő Község Önkormányzatának 2018. évre tervezett bevételei</t>
  </si>
  <si>
    <t>Lövő Község Önkormányzata 2018. évi költségvetése</t>
  </si>
  <si>
    <t>Önkorm. Elszám kv-i szerveikkel</t>
  </si>
  <si>
    <t>Szakmai anyag</t>
  </si>
  <si>
    <t>K321</t>
  </si>
  <si>
    <t>K3311</t>
  </si>
  <si>
    <t>K3312</t>
  </si>
  <si>
    <t>K3313</t>
  </si>
  <si>
    <t>K3351</t>
  </si>
  <si>
    <t>K3352</t>
  </si>
  <si>
    <t>K3371</t>
  </si>
  <si>
    <t>K3372</t>
  </si>
  <si>
    <t>K3374</t>
  </si>
  <si>
    <t>K3376</t>
  </si>
  <si>
    <t>K3379</t>
  </si>
  <si>
    <t>K511011</t>
  </si>
  <si>
    <t>K511021</t>
  </si>
  <si>
    <t>K511031</t>
  </si>
  <si>
    <t>K511041</t>
  </si>
  <si>
    <t>K511081</t>
  </si>
  <si>
    <t>Ingatlan vásárlás,létesítés</t>
  </si>
  <si>
    <t>Egyéb felhalmozási célú támogatások ÁH-n kívülre-egyház,horg.</t>
  </si>
  <si>
    <t>K48317</t>
  </si>
  <si>
    <t>K48319</t>
  </si>
  <si>
    <t>Önkormányzat által hatáskörben adott támogatésok</t>
  </si>
  <si>
    <t>Kiküldetés, reklám- és propaganda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</si>
</sst>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[$-40E]yyyy/\ mmmm;@"/>
    <numFmt numFmtId="169" formatCode="_-* #,##0_-;\-* #,##0_-;_-* &quot;-&quot;??_-;_-@_-"/>
  </numFmts>
  <fonts count="5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b/>
      <sz val="18"/>
      <color indexed="8"/>
      <name val="Calibri"/>
      <family val="2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Times New Roman"/>
      <family val="1"/>
    </font>
    <font>
      <sz val="9"/>
      <name val="Bookman Old Style"/>
      <family val="1"/>
      <charset val="238"/>
    </font>
    <font>
      <sz val="9"/>
      <name val="Bookman Old Style"/>
      <family val="1"/>
    </font>
    <font>
      <sz val="8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u/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326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4" fillId="2" borderId="1" xfId="0" applyFont="1" applyFill="1" applyBorder="1"/>
    <xf numFmtId="165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/>
    <xf numFmtId="3" fontId="15" fillId="2" borderId="1" xfId="0" applyNumberFormat="1" applyFont="1" applyFill="1" applyBorder="1"/>
    <xf numFmtId="166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/>
    <xf numFmtId="3" fontId="0" fillId="0" borderId="0" xfId="0" applyNumberFormat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3" fontId="19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/>
    </xf>
    <xf numFmtId="3" fontId="20" fillId="2" borderId="1" xfId="0" applyNumberFormat="1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3" fontId="11" fillId="2" borderId="0" xfId="0" applyNumberFormat="1" applyFont="1" applyFill="1" applyBorder="1"/>
    <xf numFmtId="0" fontId="2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1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0" fontId="0" fillId="0" borderId="0" xfId="0" applyFont="1"/>
    <xf numFmtId="3" fontId="21" fillId="0" borderId="0" xfId="0" applyNumberFormat="1" applyFont="1" applyAlignment="1">
      <alignment vertical="center"/>
    </xf>
    <xf numFmtId="0" fontId="11" fillId="3" borderId="0" xfId="0" applyFont="1" applyFill="1"/>
    <xf numFmtId="0" fontId="6" fillId="3" borderId="0" xfId="0" applyFont="1" applyFill="1"/>
    <xf numFmtId="0" fontId="6" fillId="0" borderId="0" xfId="0" applyFont="1"/>
    <xf numFmtId="0" fontId="8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Border="1"/>
    <xf numFmtId="165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9" fillId="0" borderId="0" xfId="0" applyFont="1"/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5" fillId="2" borderId="0" xfId="0" applyFont="1" applyFill="1"/>
    <xf numFmtId="0" fontId="20" fillId="2" borderId="0" xfId="0" applyFont="1" applyFill="1"/>
    <xf numFmtId="166" fontId="8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0" xfId="0" applyFont="1" applyFill="1"/>
    <xf numFmtId="0" fontId="19" fillId="2" borderId="0" xfId="0" applyFont="1" applyFill="1"/>
    <xf numFmtId="0" fontId="24" fillId="2" borderId="1" xfId="0" applyFont="1" applyFill="1" applyBorder="1" applyAlignment="1">
      <alignment horizontal="left" vertical="center"/>
    </xf>
    <xf numFmtId="168" fontId="22" fillId="0" borderId="1" xfId="0" applyNumberFormat="1" applyFont="1" applyBorder="1" applyAlignment="1">
      <alignment horizontal="center"/>
    </xf>
    <xf numFmtId="168" fontId="23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11" fillId="0" borderId="1" xfId="0" applyNumberFormat="1" applyFont="1" applyBorder="1"/>
    <xf numFmtId="0" fontId="6" fillId="0" borderId="1" xfId="0" applyFont="1" applyBorder="1"/>
    <xf numFmtId="3" fontId="11" fillId="2" borderId="0" xfId="0" applyNumberFormat="1" applyFont="1" applyFill="1"/>
    <xf numFmtId="3" fontId="11" fillId="0" borderId="0" xfId="0" applyNumberFormat="1" applyFont="1"/>
    <xf numFmtId="3" fontId="4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3" fontId="8" fillId="0" borderId="0" xfId="0" applyNumberFormat="1" applyFont="1"/>
    <xf numFmtId="0" fontId="4" fillId="4" borderId="1" xfId="0" applyFont="1" applyFill="1" applyBorder="1"/>
    <xf numFmtId="3" fontId="4" fillId="4" borderId="1" xfId="0" applyNumberFormat="1" applyFont="1" applyFill="1" applyBorder="1"/>
    <xf numFmtId="0" fontId="0" fillId="2" borderId="0" xfId="0" applyFill="1"/>
    <xf numFmtId="3" fontId="9" fillId="2" borderId="1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horizontal="right"/>
    </xf>
    <xf numFmtId="0" fontId="25" fillId="0" borderId="0" xfId="0" applyFont="1"/>
    <xf numFmtId="3" fontId="26" fillId="2" borderId="1" xfId="0" applyNumberFormat="1" applyFont="1" applyFill="1" applyBorder="1"/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3" fontId="27" fillId="0" borderId="1" xfId="0" applyNumberFormat="1" applyFont="1" applyBorder="1"/>
    <xf numFmtId="3" fontId="27" fillId="0" borderId="0" xfId="0" applyNumberFormat="1" applyFont="1"/>
    <xf numFmtId="0" fontId="27" fillId="0" borderId="0" xfId="0" applyFont="1"/>
    <xf numFmtId="0" fontId="28" fillId="0" borderId="0" xfId="0" applyFont="1"/>
    <xf numFmtId="166" fontId="8" fillId="0" borderId="3" xfId="0" applyNumberFormat="1" applyFont="1" applyFill="1" applyBorder="1" applyAlignment="1">
      <alignment horizontal="left" vertical="center"/>
    </xf>
    <xf numFmtId="165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Border="1"/>
    <xf numFmtId="166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/>
    <xf numFmtId="0" fontId="11" fillId="2" borderId="0" xfId="0" applyFont="1" applyFill="1" applyBorder="1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9" fontId="0" fillId="0" borderId="1" xfId="1" applyNumberFormat="1" applyFont="1" applyBorder="1"/>
    <xf numFmtId="169" fontId="3" fillId="0" borderId="4" xfId="1" applyNumberFormat="1" applyFont="1" applyBorder="1" applyAlignment="1">
      <alignment horizontal="right" vertical="center"/>
    </xf>
    <xf numFmtId="3" fontId="21" fillId="4" borderId="1" xfId="0" applyNumberFormat="1" applyFont="1" applyFill="1" applyBorder="1"/>
    <xf numFmtId="169" fontId="3" fillId="0" borderId="4" xfId="1" applyNumberFormat="1" applyFont="1" applyBorder="1" applyAlignment="1">
      <alignment horizontal="left" vertical="center"/>
    </xf>
    <xf numFmtId="169" fontId="0" fillId="0" borderId="1" xfId="1" applyNumberFormat="1" applyFont="1" applyBorder="1" applyAlignment="1">
      <alignment wrapText="1"/>
    </xf>
    <xf numFmtId="169" fontId="32" fillId="0" borderId="1" xfId="1" applyNumberFormat="1" applyFont="1" applyBorder="1"/>
    <xf numFmtId="169" fontId="4" fillId="4" borderId="1" xfId="1" applyNumberFormat="1" applyFont="1" applyFill="1" applyBorder="1"/>
    <xf numFmtId="169" fontId="0" fillId="2" borderId="1" xfId="1" applyNumberFormat="1" applyFont="1" applyFill="1" applyBorder="1"/>
    <xf numFmtId="169" fontId="0" fillId="0" borderId="1" xfId="1" applyNumberFormat="1" applyFont="1" applyFill="1" applyBorder="1"/>
    <xf numFmtId="0" fontId="0" fillId="2" borderId="1" xfId="0" applyFill="1" applyBorder="1"/>
    <xf numFmtId="3" fontId="21" fillId="0" borderId="1" xfId="0" applyNumberFormat="1" applyFont="1" applyBorder="1"/>
    <xf numFmtId="169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33" fillId="0" borderId="1" xfId="0" applyNumberFormat="1" applyFont="1" applyBorder="1"/>
    <xf numFmtId="0" fontId="21" fillId="4" borderId="1" xfId="0" applyFont="1" applyFill="1" applyBorder="1" applyAlignment="1">
      <alignment vertical="center"/>
    </xf>
    <xf numFmtId="0" fontId="0" fillId="4" borderId="1" xfId="0" applyFont="1" applyFill="1" applyBorder="1"/>
    <xf numFmtId="169" fontId="0" fillId="4" borderId="1" xfId="1" applyNumberFormat="1" applyFont="1" applyFill="1" applyBorder="1"/>
    <xf numFmtId="3" fontId="0" fillId="4" borderId="1" xfId="0" applyNumberFormat="1" applyFill="1" applyBorder="1"/>
    <xf numFmtId="169" fontId="21" fillId="4" borderId="1" xfId="1" applyNumberFormat="1" applyFont="1" applyFill="1" applyBorder="1" applyAlignment="1">
      <alignment vertical="center"/>
    </xf>
    <xf numFmtId="3" fontId="21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33" fillId="4" borderId="1" xfId="0" applyNumberFormat="1" applyFont="1" applyFill="1" applyBorder="1"/>
    <xf numFmtId="3" fontId="4" fillId="2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4" borderId="1" xfId="0" applyFont="1" applyFill="1" applyBorder="1"/>
    <xf numFmtId="0" fontId="34" fillId="4" borderId="1" xfId="0" applyFont="1" applyFill="1" applyBorder="1"/>
    <xf numFmtId="3" fontId="34" fillId="4" borderId="1" xfId="0" applyNumberFormat="1" applyFont="1" applyFill="1" applyBorder="1"/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3" fontId="35" fillId="0" borderId="1" xfId="0" applyNumberFormat="1" applyFont="1" applyBorder="1"/>
    <xf numFmtId="3" fontId="33" fillId="2" borderId="1" xfId="0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 wrapText="1"/>
    </xf>
    <xf numFmtId="0" fontId="34" fillId="0" borderId="6" xfId="0" applyFont="1" applyBorder="1" applyAlignment="1">
      <alignment horizontal="center"/>
    </xf>
    <xf numFmtId="169" fontId="0" fillId="0" borderId="7" xfId="1" applyNumberFormat="1" applyFont="1" applyBorder="1"/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32" fillId="0" borderId="1" xfId="0" applyFont="1" applyFill="1" applyBorder="1"/>
    <xf numFmtId="169" fontId="4" fillId="0" borderId="0" xfId="1" applyNumberFormat="1" applyFont="1"/>
    <xf numFmtId="169" fontId="0" fillId="0" borderId="0" xfId="1" applyNumberFormat="1" applyFont="1"/>
    <xf numFmtId="169" fontId="0" fillId="2" borderId="0" xfId="1" applyNumberFormat="1" applyFont="1" applyFill="1"/>
    <xf numFmtId="169" fontId="21" fillId="0" borderId="0" xfId="1" applyNumberFormat="1" applyFont="1" applyAlignment="1">
      <alignment vertical="center"/>
    </xf>
    <xf numFmtId="0" fontId="45" fillId="5" borderId="1" xfId="0" applyFont="1" applyFill="1" applyBorder="1"/>
    <xf numFmtId="3" fontId="45" fillId="5" borderId="1" xfId="0" applyNumberFormat="1" applyFont="1" applyFill="1" applyBorder="1"/>
    <xf numFmtId="169" fontId="45" fillId="5" borderId="1" xfId="1" applyNumberFormat="1" applyFont="1" applyFill="1" applyBorder="1"/>
    <xf numFmtId="3" fontId="46" fillId="5" borderId="1" xfId="0" applyNumberFormat="1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169" fontId="4" fillId="5" borderId="1" xfId="1" applyNumberFormat="1" applyFont="1" applyFill="1" applyBorder="1"/>
    <xf numFmtId="3" fontId="21" fillId="5" borderId="1" xfId="0" applyNumberFormat="1" applyFont="1" applyFill="1" applyBorder="1"/>
    <xf numFmtId="0" fontId="0" fillId="5" borderId="1" xfId="0" applyFill="1" applyBorder="1"/>
    <xf numFmtId="0" fontId="43" fillId="5" borderId="1" xfId="0" applyFont="1" applyFill="1" applyBorder="1"/>
    <xf numFmtId="3" fontId="0" fillId="5" borderId="1" xfId="0" applyNumberFormat="1" applyFill="1" applyBorder="1"/>
    <xf numFmtId="169" fontId="0" fillId="5" borderId="1" xfId="1" applyNumberFormat="1" applyFont="1" applyFill="1" applyBorder="1"/>
    <xf numFmtId="0" fontId="43" fillId="5" borderId="1" xfId="0" applyFont="1" applyFill="1" applyBorder="1" applyAlignment="1">
      <alignment wrapText="1"/>
    </xf>
    <xf numFmtId="169" fontId="0" fillId="5" borderId="1" xfId="1" applyNumberFormat="1" applyFont="1" applyFill="1" applyBorder="1" applyAlignment="1">
      <alignment wrapText="1"/>
    </xf>
    <xf numFmtId="3" fontId="0" fillId="5" borderId="1" xfId="0" applyNumberFormat="1" applyFont="1" applyFill="1" applyBorder="1"/>
    <xf numFmtId="169" fontId="1" fillId="0" borderId="4" xfId="1" applyNumberFormat="1" applyFont="1" applyBorder="1" applyAlignment="1">
      <alignment horizontal="center"/>
    </xf>
    <xf numFmtId="169" fontId="21" fillId="4" borderId="1" xfId="1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right" vertical="center"/>
    </xf>
    <xf numFmtId="169" fontId="2" fillId="2" borderId="1" xfId="1" applyNumberFormat="1" applyFont="1" applyFill="1" applyBorder="1"/>
    <xf numFmtId="169" fontId="34" fillId="4" borderId="1" xfId="1" applyNumberFormat="1" applyFont="1" applyFill="1" applyBorder="1"/>
    <xf numFmtId="0" fontId="47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29" fillId="0" borderId="1" xfId="0" applyNumberFormat="1" applyFont="1" applyBorder="1"/>
    <xf numFmtId="165" fontId="48" fillId="2" borderId="1" xfId="0" applyNumberFormat="1" applyFont="1" applyFill="1" applyBorder="1" applyAlignment="1">
      <alignment vertical="center"/>
    </xf>
    <xf numFmtId="3" fontId="48" fillId="2" borderId="1" xfId="0" applyNumberFormat="1" applyFont="1" applyFill="1" applyBorder="1"/>
    <xf numFmtId="0" fontId="49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3" fontId="4" fillId="4" borderId="0" xfId="0" applyNumberFormat="1" applyFont="1" applyFill="1" applyBorder="1"/>
    <xf numFmtId="0" fontId="0" fillId="7" borderId="1" xfId="0" applyFill="1" applyBorder="1"/>
    <xf numFmtId="0" fontId="43" fillId="7" borderId="1" xfId="0" applyFont="1" applyFill="1" applyBorder="1"/>
    <xf numFmtId="3" fontId="0" fillId="7" borderId="1" xfId="0" applyNumberFormat="1" applyFill="1" applyBorder="1"/>
    <xf numFmtId="169" fontId="0" fillId="7" borderId="1" xfId="1" applyNumberFormat="1" applyFont="1" applyFill="1" applyBorder="1"/>
    <xf numFmtId="3" fontId="21" fillId="7" borderId="1" xfId="0" applyNumberFormat="1" applyFont="1" applyFill="1" applyBorder="1"/>
    <xf numFmtId="169" fontId="0" fillId="7" borderId="2" xfId="1" applyNumberFormat="1" applyFont="1" applyFill="1" applyBorder="1" applyAlignment="1">
      <alignment horizontal="center"/>
    </xf>
    <xf numFmtId="169" fontId="0" fillId="7" borderId="10" xfId="1" applyNumberFormat="1" applyFont="1" applyFill="1" applyBorder="1" applyAlignment="1">
      <alignment horizontal="center"/>
    </xf>
    <xf numFmtId="169" fontId="0" fillId="7" borderId="17" xfId="1" applyNumberFormat="1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169" fontId="0" fillId="7" borderId="1" xfId="1" applyNumberFormat="1" applyFont="1" applyFill="1" applyBorder="1" applyAlignment="1">
      <alignment wrapText="1"/>
    </xf>
    <xf numFmtId="169" fontId="0" fillId="7" borderId="2" xfId="1" applyNumberFormat="1" applyFont="1" applyFill="1" applyBorder="1" applyAlignment="1">
      <alignment horizontal="center" wrapText="1"/>
    </xf>
    <xf numFmtId="169" fontId="0" fillId="7" borderId="10" xfId="1" applyNumberFormat="1" applyFont="1" applyFill="1" applyBorder="1" applyAlignment="1">
      <alignment horizontal="center" wrapText="1"/>
    </xf>
    <xf numFmtId="169" fontId="0" fillId="7" borderId="17" xfId="1" applyNumberFormat="1" applyFont="1" applyFill="1" applyBorder="1" applyAlignment="1">
      <alignment horizontal="center" wrapText="1"/>
    </xf>
    <xf numFmtId="0" fontId="52" fillId="5" borderId="1" xfId="0" applyFont="1" applyFill="1" applyBorder="1"/>
    <xf numFmtId="169" fontId="52" fillId="4" borderId="7" xfId="1" applyNumberFormat="1" applyFont="1" applyFill="1" applyBorder="1"/>
    <xf numFmtId="0" fontId="4" fillId="8" borderId="1" xfId="0" applyFont="1" applyFill="1" applyBorder="1"/>
    <xf numFmtId="3" fontId="4" fillId="8" borderId="1" xfId="0" applyNumberFormat="1" applyFont="1" applyFill="1" applyBorder="1"/>
    <xf numFmtId="169" fontId="4" fillId="8" borderId="1" xfId="1" applyNumberFormat="1" applyFont="1" applyFill="1" applyBorder="1"/>
    <xf numFmtId="169" fontId="4" fillId="8" borderId="2" xfId="1" applyNumberFormat="1" applyFont="1" applyFill="1" applyBorder="1" applyAlignment="1">
      <alignment horizontal="center"/>
    </xf>
    <xf numFmtId="169" fontId="4" fillId="8" borderId="10" xfId="1" applyNumberFormat="1" applyFont="1" applyFill="1" applyBorder="1" applyAlignment="1">
      <alignment horizontal="center"/>
    </xf>
    <xf numFmtId="169" fontId="4" fillId="8" borderId="17" xfId="1" applyNumberFormat="1" applyFont="1" applyFill="1" applyBorder="1" applyAlignment="1">
      <alignment horizontal="center"/>
    </xf>
    <xf numFmtId="3" fontId="21" fillId="8" borderId="1" xfId="0" applyNumberFormat="1" applyFont="1" applyFill="1" applyBorder="1"/>
    <xf numFmtId="3" fontId="53" fillId="2" borderId="1" xfId="0" applyNumberFormat="1" applyFont="1" applyFill="1" applyBorder="1"/>
    <xf numFmtId="3" fontId="24" fillId="2" borderId="1" xfId="0" applyNumberFormat="1" applyFont="1" applyFill="1" applyBorder="1" applyAlignment="1">
      <alignment horizontal="right" vertical="center"/>
    </xf>
    <xf numFmtId="3" fontId="29" fillId="6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169" fontId="0" fillId="9" borderId="1" xfId="1" applyNumberFormat="1" applyFont="1" applyFill="1" applyBorder="1"/>
    <xf numFmtId="3" fontId="21" fillId="9" borderId="1" xfId="0" applyNumberFormat="1" applyFont="1" applyFill="1" applyBorder="1"/>
    <xf numFmtId="3" fontId="29" fillId="2" borderId="1" xfId="0" applyNumberFormat="1" applyFont="1" applyFill="1" applyBorder="1"/>
    <xf numFmtId="3" fontId="21" fillId="6" borderId="0" xfId="0" applyNumberFormat="1" applyFont="1" applyFill="1" applyBorder="1"/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Alignment="1">
      <alignment horizontal="center" wrapText="1"/>
    </xf>
    <xf numFmtId="167" fontId="16" fillId="2" borderId="12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9" fontId="0" fillId="0" borderId="2" xfId="1" applyNumberFormat="1" applyFont="1" applyBorder="1" applyAlignment="1">
      <alignment horizontal="center"/>
    </xf>
    <xf numFmtId="169" fontId="0" fillId="0" borderId="10" xfId="1" applyNumberFormat="1" applyFont="1" applyBorder="1" applyAlignment="1">
      <alignment horizontal="center"/>
    </xf>
    <xf numFmtId="169" fontId="0" fillId="0" borderId="17" xfId="1" applyNumberFormat="1" applyFont="1" applyBorder="1" applyAlignment="1">
      <alignment horizontal="center"/>
    </xf>
    <xf numFmtId="169" fontId="4" fillId="4" borderId="2" xfId="1" applyNumberFormat="1" applyFont="1" applyFill="1" applyBorder="1" applyAlignment="1">
      <alignment horizontal="center"/>
    </xf>
    <xf numFmtId="169" fontId="4" fillId="4" borderId="10" xfId="1" applyNumberFormat="1" applyFont="1" applyFill="1" applyBorder="1" applyAlignment="1">
      <alignment horizontal="center"/>
    </xf>
    <xf numFmtId="169" fontId="4" fillId="4" borderId="17" xfId="1" applyNumberFormat="1" applyFont="1" applyFill="1" applyBorder="1" applyAlignment="1">
      <alignment horizontal="center"/>
    </xf>
    <xf numFmtId="169" fontId="3" fillId="0" borderId="2" xfId="1" applyNumberFormat="1" applyFont="1" applyBorder="1" applyAlignment="1">
      <alignment horizontal="center" vertical="center"/>
    </xf>
    <xf numFmtId="169" fontId="3" fillId="0" borderId="10" xfId="1" applyNumberFormat="1" applyFont="1" applyBorder="1" applyAlignment="1">
      <alignment horizontal="center" vertical="center"/>
    </xf>
    <xf numFmtId="169" fontId="3" fillId="0" borderId="17" xfId="1" applyNumberFormat="1" applyFont="1" applyBorder="1" applyAlignment="1">
      <alignment horizontal="center" vertical="center"/>
    </xf>
    <xf numFmtId="169" fontId="4" fillId="5" borderId="2" xfId="1" applyNumberFormat="1" applyFont="1" applyFill="1" applyBorder="1" applyAlignment="1">
      <alignment horizontal="center"/>
    </xf>
    <xf numFmtId="169" fontId="4" fillId="5" borderId="10" xfId="1" applyNumberFormat="1" applyFont="1" applyFill="1" applyBorder="1" applyAlignment="1">
      <alignment horizontal="center"/>
    </xf>
    <xf numFmtId="169" fontId="4" fillId="5" borderId="17" xfId="1" applyNumberFormat="1" applyFont="1" applyFill="1" applyBorder="1" applyAlignment="1">
      <alignment horizontal="center"/>
    </xf>
    <xf numFmtId="169" fontId="0" fillId="0" borderId="2" xfId="1" applyNumberFormat="1" applyFont="1" applyBorder="1" applyAlignment="1">
      <alignment horizontal="center" wrapText="1"/>
    </xf>
    <xf numFmtId="169" fontId="0" fillId="0" borderId="10" xfId="1" applyNumberFormat="1" applyFont="1" applyBorder="1" applyAlignment="1">
      <alignment horizontal="center" wrapText="1"/>
    </xf>
    <xf numFmtId="169" fontId="0" fillId="0" borderId="17" xfId="1" applyNumberFormat="1" applyFont="1" applyBorder="1" applyAlignment="1">
      <alignment horizontal="center" wrapText="1"/>
    </xf>
    <xf numFmtId="169" fontId="45" fillId="5" borderId="2" xfId="1" applyNumberFormat="1" applyFont="1" applyFill="1" applyBorder="1" applyAlignment="1">
      <alignment horizontal="center"/>
    </xf>
    <xf numFmtId="169" fontId="45" fillId="5" borderId="10" xfId="1" applyNumberFormat="1" applyFont="1" applyFill="1" applyBorder="1" applyAlignment="1">
      <alignment horizontal="center"/>
    </xf>
    <xf numFmtId="169" fontId="45" fillId="5" borderId="17" xfId="1" applyNumberFormat="1" applyFont="1" applyFill="1" applyBorder="1" applyAlignment="1">
      <alignment horizontal="center"/>
    </xf>
    <xf numFmtId="169" fontId="0" fillId="7" borderId="2" xfId="1" applyNumberFormat="1" applyFont="1" applyFill="1" applyBorder="1" applyAlignment="1">
      <alignment horizontal="center"/>
    </xf>
    <xf numFmtId="169" fontId="0" fillId="7" borderId="10" xfId="1" applyNumberFormat="1" applyFont="1" applyFill="1" applyBorder="1" applyAlignment="1">
      <alignment horizontal="center"/>
    </xf>
    <xf numFmtId="169" fontId="0" fillId="7" borderId="17" xfId="1" applyNumberFormat="1" applyFont="1" applyFill="1" applyBorder="1" applyAlignment="1">
      <alignment horizontal="center"/>
    </xf>
    <xf numFmtId="169" fontId="0" fillId="5" borderId="2" xfId="1" applyNumberFormat="1" applyFont="1" applyFill="1" applyBorder="1" applyAlignment="1">
      <alignment horizontal="center" wrapText="1"/>
    </xf>
    <xf numFmtId="169" fontId="0" fillId="5" borderId="10" xfId="1" applyNumberFormat="1" applyFont="1" applyFill="1" applyBorder="1" applyAlignment="1">
      <alignment horizontal="center" wrapText="1"/>
    </xf>
    <xf numFmtId="169" fontId="0" fillId="5" borderId="17" xfId="1" applyNumberFormat="1" applyFont="1" applyFill="1" applyBorder="1" applyAlignment="1">
      <alignment horizontal="center" wrapText="1"/>
    </xf>
    <xf numFmtId="169" fontId="0" fillId="5" borderId="2" xfId="1" applyNumberFormat="1" applyFont="1" applyFill="1" applyBorder="1" applyAlignment="1">
      <alignment horizontal="center"/>
    </xf>
    <xf numFmtId="169" fontId="0" fillId="5" borderId="10" xfId="1" applyNumberFormat="1" applyFont="1" applyFill="1" applyBorder="1" applyAlignment="1">
      <alignment horizontal="center"/>
    </xf>
    <xf numFmtId="169" fontId="0" fillId="5" borderId="17" xfId="1" applyNumberFormat="1" applyFont="1" applyFill="1" applyBorder="1" applyAlignment="1">
      <alignment horizontal="center"/>
    </xf>
    <xf numFmtId="169" fontId="0" fillId="2" borderId="2" xfId="1" applyNumberFormat="1" applyFont="1" applyFill="1" applyBorder="1" applyAlignment="1">
      <alignment horizontal="center"/>
    </xf>
    <xf numFmtId="169" fontId="0" fillId="2" borderId="10" xfId="1" applyNumberFormat="1" applyFont="1" applyFill="1" applyBorder="1" applyAlignment="1">
      <alignment horizontal="center"/>
    </xf>
    <xf numFmtId="169" fontId="0" fillId="2" borderId="17" xfId="1" applyNumberFormat="1" applyFont="1" applyFill="1" applyBorder="1" applyAlignment="1">
      <alignment horizontal="center"/>
    </xf>
    <xf numFmtId="169" fontId="0" fillId="0" borderId="2" xfId="1" applyNumberFormat="1" applyFont="1" applyFill="1" applyBorder="1" applyAlignment="1">
      <alignment horizontal="center"/>
    </xf>
    <xf numFmtId="169" fontId="0" fillId="0" borderId="10" xfId="1" applyNumberFormat="1" applyFont="1" applyFill="1" applyBorder="1" applyAlignment="1">
      <alignment horizontal="center"/>
    </xf>
    <xf numFmtId="169" fontId="0" fillId="0" borderId="17" xfId="1" applyNumberFormat="1" applyFont="1" applyFill="1" applyBorder="1" applyAlignment="1">
      <alignment horizontal="center"/>
    </xf>
    <xf numFmtId="169" fontId="0" fillId="9" borderId="2" xfId="1" applyNumberFormat="1" applyFont="1" applyFill="1" applyBorder="1" applyAlignment="1">
      <alignment horizontal="center"/>
    </xf>
    <xf numFmtId="169" fontId="0" fillId="9" borderId="10" xfId="1" applyNumberFormat="1" applyFont="1" applyFill="1" applyBorder="1" applyAlignment="1">
      <alignment horizontal="center"/>
    </xf>
    <xf numFmtId="169" fontId="0" fillId="9" borderId="17" xfId="1" applyNumberFormat="1" applyFont="1" applyFill="1" applyBorder="1" applyAlignment="1">
      <alignment horizontal="center"/>
    </xf>
    <xf numFmtId="169" fontId="21" fillId="4" borderId="2" xfId="1" applyNumberFormat="1" applyFont="1" applyFill="1" applyBorder="1" applyAlignment="1">
      <alignment horizontal="center" vertical="center"/>
    </xf>
    <xf numFmtId="169" fontId="21" fillId="4" borderId="10" xfId="1" applyNumberFormat="1" applyFont="1" applyFill="1" applyBorder="1" applyAlignment="1">
      <alignment horizontal="center" vertical="center"/>
    </xf>
    <xf numFmtId="169" fontId="21" fillId="4" borderId="17" xfId="1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12" fontId="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workbookViewId="0">
      <selection activeCell="C105" sqref="C105"/>
    </sheetView>
    <sheetView topLeftCell="A10" workbookViewId="1"/>
  </sheetViews>
  <sheetFormatPr defaultRowHeight="15"/>
  <cols>
    <col min="1" max="1" width="49.42578125" customWidth="1"/>
    <col min="2" max="2" width="15.28515625" customWidth="1"/>
    <col min="3" max="3" width="28.7109375" customWidth="1"/>
  </cols>
  <sheetData>
    <row r="1" spans="1:5" ht="9" customHeight="1"/>
    <row r="2" spans="1:5" ht="8.25" customHeight="1"/>
    <row r="3" spans="1:5" ht="15.75">
      <c r="A3" s="256" t="s">
        <v>623</v>
      </c>
      <c r="B3" s="257"/>
      <c r="C3" s="257"/>
      <c r="D3" s="36"/>
      <c r="E3" s="36"/>
    </row>
    <row r="4" spans="1:5" ht="16.5">
      <c r="A4" s="258" t="s">
        <v>497</v>
      </c>
      <c r="B4" s="257"/>
      <c r="C4" s="257"/>
      <c r="D4" s="36"/>
      <c r="E4" s="36"/>
    </row>
    <row r="5" spans="1:5" ht="9.75" customHeight="1">
      <c r="A5" s="1"/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3"/>
      <c r="B7" s="1"/>
      <c r="C7" s="37" t="s">
        <v>142</v>
      </c>
      <c r="D7" s="1"/>
      <c r="E7" s="2"/>
    </row>
    <row r="8" spans="1:5" ht="36" customHeight="1">
      <c r="A8" s="4" t="s">
        <v>0</v>
      </c>
      <c r="B8" s="5" t="s">
        <v>1</v>
      </c>
      <c r="C8" s="38" t="s">
        <v>624</v>
      </c>
    </row>
    <row r="9" spans="1:5" ht="15" customHeight="1">
      <c r="A9" s="6" t="s">
        <v>2</v>
      </c>
      <c r="B9" s="7" t="s">
        <v>3</v>
      </c>
      <c r="C9" s="249">
        <v>13409550</v>
      </c>
    </row>
    <row r="10" spans="1:5" ht="18" customHeight="1">
      <c r="A10" s="9" t="s">
        <v>4</v>
      </c>
      <c r="B10" s="7" t="s">
        <v>5</v>
      </c>
      <c r="C10" s="39">
        <v>6256988</v>
      </c>
    </row>
    <row r="11" spans="1:5" ht="18.75" customHeight="1">
      <c r="A11" s="10" t="s">
        <v>6</v>
      </c>
      <c r="B11" s="11" t="s">
        <v>7</v>
      </c>
      <c r="C11" s="39">
        <f>SUM(C9:C10)</f>
        <v>19666538</v>
      </c>
    </row>
    <row r="12" spans="1:5" ht="28.5">
      <c r="A12" s="14" t="s">
        <v>8</v>
      </c>
      <c r="B12" s="11" t="s">
        <v>9</v>
      </c>
      <c r="C12" s="39">
        <v>4462032</v>
      </c>
    </row>
    <row r="13" spans="1:5" ht="17.25" customHeight="1">
      <c r="A13" s="9" t="s">
        <v>10</v>
      </c>
      <c r="B13" s="7" t="s">
        <v>11</v>
      </c>
      <c r="C13" s="39">
        <v>5031000</v>
      </c>
    </row>
    <row r="14" spans="1:5" ht="16.5" customHeight="1">
      <c r="A14" s="9" t="s">
        <v>12</v>
      </c>
      <c r="B14" s="7" t="s">
        <v>13</v>
      </c>
      <c r="C14" s="39">
        <v>1020000</v>
      </c>
    </row>
    <row r="15" spans="1:5" ht="16.5" customHeight="1">
      <c r="A15" s="9" t="s">
        <v>14</v>
      </c>
      <c r="B15" s="7" t="s">
        <v>15</v>
      </c>
      <c r="C15" s="39">
        <v>38311100</v>
      </c>
    </row>
    <row r="16" spans="1:5" hidden="1">
      <c r="A16" s="9" t="s">
        <v>16</v>
      </c>
      <c r="B16" s="7" t="s">
        <v>17</v>
      </c>
      <c r="C16" s="39"/>
    </row>
    <row r="17" spans="1:3" hidden="1">
      <c r="A17" s="9" t="s">
        <v>18</v>
      </c>
      <c r="B17" s="7" t="s">
        <v>19</v>
      </c>
      <c r="C17" s="39"/>
    </row>
    <row r="18" spans="1:3">
      <c r="A18" s="9" t="s">
        <v>651</v>
      </c>
      <c r="B18" s="7" t="s">
        <v>17</v>
      </c>
      <c r="C18" s="39">
        <v>10000</v>
      </c>
    </row>
    <row r="19" spans="1:3">
      <c r="A19" s="9" t="s">
        <v>18</v>
      </c>
      <c r="B19" s="7" t="s">
        <v>19</v>
      </c>
      <c r="C19" s="39">
        <v>14042197</v>
      </c>
    </row>
    <row r="20" spans="1:3" ht="23.25" customHeight="1">
      <c r="A20" s="14" t="s">
        <v>20</v>
      </c>
      <c r="B20" s="11" t="s">
        <v>21</v>
      </c>
      <c r="C20" s="39">
        <f>SUM(C13:C19)</f>
        <v>58414297</v>
      </c>
    </row>
    <row r="21" spans="1:3" hidden="1">
      <c r="A21" s="15" t="s">
        <v>22</v>
      </c>
      <c r="B21" s="7" t="s">
        <v>23</v>
      </c>
      <c r="C21" s="39"/>
    </row>
    <row r="22" spans="1:3" hidden="1">
      <c r="A22" s="15" t="s">
        <v>24</v>
      </c>
      <c r="B22" s="7" t="s">
        <v>25</v>
      </c>
      <c r="C22" s="39"/>
    </row>
    <row r="23" spans="1:3" hidden="1">
      <c r="A23" s="15" t="s">
        <v>26</v>
      </c>
      <c r="B23" s="7" t="s">
        <v>27</v>
      </c>
      <c r="C23" s="39"/>
    </row>
    <row r="24" spans="1:3" ht="25.5" hidden="1">
      <c r="A24" s="15" t="s">
        <v>28</v>
      </c>
      <c r="B24" s="7" t="s">
        <v>29</v>
      </c>
      <c r="C24" s="39"/>
    </row>
    <row r="25" spans="1:3" hidden="1">
      <c r="A25" s="15" t="s">
        <v>30</v>
      </c>
      <c r="B25" s="7" t="s">
        <v>31</v>
      </c>
      <c r="C25" s="39"/>
    </row>
    <row r="26" spans="1:3" hidden="1">
      <c r="A26" s="15" t="s">
        <v>32</v>
      </c>
      <c r="B26" s="7" t="s">
        <v>33</v>
      </c>
      <c r="C26" s="39"/>
    </row>
    <row r="27" spans="1:3" hidden="1">
      <c r="A27" s="15" t="s">
        <v>34</v>
      </c>
      <c r="B27" s="7" t="s">
        <v>35</v>
      </c>
      <c r="C27" s="39"/>
    </row>
    <row r="28" spans="1:3" ht="18" customHeight="1">
      <c r="A28" s="15" t="s">
        <v>36</v>
      </c>
      <c r="B28" s="7" t="s">
        <v>498</v>
      </c>
      <c r="C28" s="254">
        <v>5379000</v>
      </c>
    </row>
    <row r="29" spans="1:3" ht="21" customHeight="1">
      <c r="A29" s="16" t="s">
        <v>38</v>
      </c>
      <c r="B29" s="11" t="s">
        <v>39</v>
      </c>
      <c r="C29" s="254">
        <f>SUM(C28)</f>
        <v>5379000</v>
      </c>
    </row>
    <row r="30" spans="1:3" hidden="1">
      <c r="A30" s="17" t="s">
        <v>40</v>
      </c>
      <c r="B30" s="7" t="s">
        <v>41</v>
      </c>
      <c r="C30" s="254"/>
    </row>
    <row r="31" spans="1:3">
      <c r="A31" s="17" t="s">
        <v>42</v>
      </c>
      <c r="B31" s="7" t="s">
        <v>43</v>
      </c>
      <c r="C31" s="254">
        <v>44247005</v>
      </c>
    </row>
    <row r="32" spans="1:3" ht="25.5" hidden="1">
      <c r="A32" s="17" t="s">
        <v>44</v>
      </c>
      <c r="B32" s="7" t="s">
        <v>45</v>
      </c>
      <c r="C32" s="254"/>
    </row>
    <row r="33" spans="1:8" ht="25.5" hidden="1">
      <c r="A33" s="17" t="s">
        <v>46</v>
      </c>
      <c r="B33" s="7" t="s">
        <v>47</v>
      </c>
      <c r="C33" s="254"/>
    </row>
    <row r="34" spans="1:8">
      <c r="A34" s="17" t="s">
        <v>48</v>
      </c>
      <c r="B34" s="7" t="s">
        <v>49</v>
      </c>
      <c r="C34" s="254">
        <v>30710785</v>
      </c>
    </row>
    <row r="35" spans="1:8" ht="25.5" hidden="1">
      <c r="A35" s="17" t="s">
        <v>50</v>
      </c>
      <c r="B35" s="7" t="s">
        <v>51</v>
      </c>
      <c r="C35" s="254"/>
    </row>
    <row r="36" spans="1:8" ht="25.5" hidden="1">
      <c r="A36" s="17" t="s">
        <v>52</v>
      </c>
      <c r="B36" s="7" t="s">
        <v>53</v>
      </c>
      <c r="C36" s="254"/>
    </row>
    <row r="37" spans="1:8" hidden="1">
      <c r="A37" s="17" t="s">
        <v>54</v>
      </c>
      <c r="B37" s="7" t="s">
        <v>55</v>
      </c>
      <c r="C37" s="254"/>
    </row>
    <row r="38" spans="1:8" hidden="1">
      <c r="A38" s="18" t="s">
        <v>56</v>
      </c>
      <c r="B38" s="7" t="s">
        <v>57</v>
      </c>
      <c r="C38" s="254"/>
    </row>
    <row r="39" spans="1:8">
      <c r="A39" s="17" t="s">
        <v>58</v>
      </c>
      <c r="B39" s="7" t="s">
        <v>59</v>
      </c>
      <c r="C39" s="254">
        <v>40052596</v>
      </c>
      <c r="D39" s="35"/>
      <c r="H39" s="35"/>
    </row>
    <row r="40" spans="1:8" ht="17.25" customHeight="1">
      <c r="A40" s="18" t="s">
        <v>60</v>
      </c>
      <c r="B40" s="7" t="s">
        <v>61</v>
      </c>
      <c r="C40" s="254">
        <v>16700561</v>
      </c>
    </row>
    <row r="41" spans="1:8" ht="24" customHeight="1">
      <c r="A41" s="16" t="s">
        <v>63</v>
      </c>
      <c r="B41" s="11" t="s">
        <v>64</v>
      </c>
      <c r="C41" s="254">
        <f>SUM(C31:C40)</f>
        <v>131710947</v>
      </c>
    </row>
    <row r="42" spans="1:8" ht="21" customHeight="1">
      <c r="A42" s="19" t="s">
        <v>65</v>
      </c>
      <c r="B42" s="20"/>
      <c r="C42" s="247"/>
    </row>
    <row r="43" spans="1:8" ht="18.75" customHeight="1">
      <c r="A43" s="23" t="s">
        <v>68</v>
      </c>
      <c r="B43" s="7" t="s">
        <v>69</v>
      </c>
      <c r="C43" s="215">
        <v>204023900</v>
      </c>
    </row>
    <row r="44" spans="1:8" ht="16.5" customHeight="1">
      <c r="A44" s="23" t="s">
        <v>609</v>
      </c>
      <c r="B44" s="7" t="s">
        <v>73</v>
      </c>
      <c r="C44" s="215">
        <v>12600000</v>
      </c>
    </row>
    <row r="45" spans="1:8" ht="17.25" customHeight="1">
      <c r="A45" s="24" t="s">
        <v>78</v>
      </c>
      <c r="B45" s="7" t="s">
        <v>79</v>
      </c>
      <c r="C45" s="215">
        <v>55784519</v>
      </c>
    </row>
    <row r="46" spans="1:8" ht="21.75" customHeight="1">
      <c r="A46" s="25" t="s">
        <v>80</v>
      </c>
      <c r="B46" s="11" t="s">
        <v>81</v>
      </c>
      <c r="C46" s="39">
        <f>SUM(C43:C45)</f>
        <v>272408419</v>
      </c>
    </row>
    <row r="47" spans="1:8" ht="13.5" customHeight="1">
      <c r="A47" s="15" t="s">
        <v>82</v>
      </c>
      <c r="B47" s="7" t="s">
        <v>83</v>
      </c>
      <c r="C47" s="39">
        <v>43827000</v>
      </c>
    </row>
    <row r="48" spans="1:8" ht="16.5" customHeight="1">
      <c r="A48" s="15" t="s">
        <v>610</v>
      </c>
      <c r="B48" s="7" t="s">
        <v>607</v>
      </c>
      <c r="C48" s="39">
        <v>12106100</v>
      </c>
    </row>
    <row r="49" spans="1:3">
      <c r="A49" s="15" t="s">
        <v>86</v>
      </c>
      <c r="B49" s="7" t="s">
        <v>87</v>
      </c>
      <c r="C49" s="39">
        <v>15102862</v>
      </c>
    </row>
    <row r="50" spans="1:3" ht="21.75" customHeight="1">
      <c r="A50" s="16" t="s">
        <v>88</v>
      </c>
      <c r="B50" s="11" t="s">
        <v>89</v>
      </c>
      <c r="C50" s="39">
        <f>SUM(C47:C49)</f>
        <v>71035962</v>
      </c>
    </row>
    <row r="51" spans="1:3" ht="17.25" customHeight="1">
      <c r="A51" s="15" t="s">
        <v>102</v>
      </c>
      <c r="B51" s="7" t="s">
        <v>103</v>
      </c>
      <c r="C51" s="39"/>
    </row>
    <row r="52" spans="1:3" ht="21" customHeight="1">
      <c r="A52" s="220" t="s">
        <v>104</v>
      </c>
      <c r="B52" s="7" t="s">
        <v>608</v>
      </c>
      <c r="C52" s="39">
        <v>30066000</v>
      </c>
    </row>
    <row r="53" spans="1:3" ht="21.75" customHeight="1">
      <c r="A53" s="16" t="s">
        <v>106</v>
      </c>
      <c r="B53" s="11" t="s">
        <v>107</v>
      </c>
      <c r="C53" s="39">
        <f>SUM(C51:C52)</f>
        <v>30066000</v>
      </c>
    </row>
    <row r="54" spans="1:3" ht="22.5" customHeight="1">
      <c r="A54" s="19" t="s">
        <v>108</v>
      </c>
      <c r="B54" s="20"/>
      <c r="C54" s="247"/>
    </row>
    <row r="55" spans="1:3" ht="16.5" customHeight="1">
      <c r="A55" s="218" t="s">
        <v>115</v>
      </c>
      <c r="B55" s="216" t="s">
        <v>116</v>
      </c>
      <c r="C55" s="217">
        <v>2363781</v>
      </c>
    </row>
    <row r="56" spans="1:3" ht="17.25" customHeight="1">
      <c r="A56" s="219" t="s">
        <v>117</v>
      </c>
      <c r="B56" s="216" t="s">
        <v>118</v>
      </c>
      <c r="C56" s="249">
        <v>91281852</v>
      </c>
    </row>
    <row r="57" spans="1:3" ht="18.75" customHeight="1">
      <c r="A57" s="32" t="s">
        <v>139</v>
      </c>
      <c r="B57" s="33" t="s">
        <v>140</v>
      </c>
      <c r="C57" s="248">
        <f>SUM(C55:C56)</f>
        <v>93645633</v>
      </c>
    </row>
    <row r="58" spans="1:3" ht="23.25" customHeight="1">
      <c r="A58" s="34" t="s">
        <v>141</v>
      </c>
      <c r="B58" s="34"/>
      <c r="C58" s="39">
        <f>SUM(C11+C12+C20+C29+C41+C46+C50+C53+C57)</f>
        <v>686788828</v>
      </c>
    </row>
    <row r="59" spans="1:3" ht="30" customHeight="1">
      <c r="A59" s="44"/>
      <c r="B59" s="44"/>
      <c r="C59" s="45"/>
    </row>
    <row r="60" spans="1:3" ht="30" customHeight="1">
      <c r="A60" s="259">
        <v>0.5</v>
      </c>
      <c r="B60" s="260"/>
      <c r="C60" s="260"/>
    </row>
    <row r="61" spans="1:3" ht="25.5">
      <c r="A61" s="4" t="s">
        <v>0</v>
      </c>
      <c r="B61" s="5" t="s">
        <v>143</v>
      </c>
      <c r="C61" s="112" t="s">
        <v>624</v>
      </c>
    </row>
    <row r="62" spans="1:3" ht="26.25" customHeight="1">
      <c r="A62" s="9" t="s">
        <v>144</v>
      </c>
      <c r="B62" s="24" t="s">
        <v>145</v>
      </c>
      <c r="C62" s="39">
        <v>83043044</v>
      </c>
    </row>
    <row r="63" spans="1:3" hidden="1">
      <c r="A63" s="9" t="s">
        <v>146</v>
      </c>
      <c r="B63" s="24" t="s">
        <v>147</v>
      </c>
      <c r="C63" s="39"/>
    </row>
    <row r="64" spans="1:3" ht="25.5" hidden="1">
      <c r="A64" s="9" t="s">
        <v>148</v>
      </c>
      <c r="B64" s="24" t="s">
        <v>149</v>
      </c>
      <c r="C64" s="39"/>
    </row>
    <row r="65" spans="1:3">
      <c r="A65" s="9" t="s">
        <v>600</v>
      </c>
      <c r="B65" s="24" t="s">
        <v>153</v>
      </c>
      <c r="C65" s="39">
        <v>8424903</v>
      </c>
    </row>
    <row r="66" spans="1:3" ht="28.5">
      <c r="A66" s="14" t="s">
        <v>154</v>
      </c>
      <c r="B66" s="25" t="s">
        <v>155</v>
      </c>
      <c r="C66" s="40">
        <f>SUM(C62:C65)</f>
        <v>91467947</v>
      </c>
    </row>
    <row r="67" spans="1:3">
      <c r="A67" s="9" t="s">
        <v>162</v>
      </c>
      <c r="B67" s="24" t="s">
        <v>163</v>
      </c>
      <c r="C67" s="39">
        <v>3000000</v>
      </c>
    </row>
    <row r="68" spans="1:3">
      <c r="A68" s="9" t="s">
        <v>164</v>
      </c>
      <c r="B68" s="24" t="s">
        <v>165</v>
      </c>
      <c r="C68" s="39">
        <v>236500000</v>
      </c>
    </row>
    <row r="69" spans="1:3">
      <c r="A69" s="9" t="s">
        <v>599</v>
      </c>
      <c r="B69" s="24" t="s">
        <v>167</v>
      </c>
      <c r="C69" s="39"/>
    </row>
    <row r="70" spans="1:3">
      <c r="A70" s="14" t="s">
        <v>168</v>
      </c>
      <c r="B70" s="25" t="s">
        <v>169</v>
      </c>
      <c r="C70" s="40">
        <f>SUM(C67:C69)</f>
        <v>239500000</v>
      </c>
    </row>
    <row r="71" spans="1:3">
      <c r="A71" s="15" t="s">
        <v>172</v>
      </c>
      <c r="B71" s="24" t="s">
        <v>173</v>
      </c>
      <c r="C71" s="39">
        <v>13427552</v>
      </c>
    </row>
    <row r="72" spans="1:3" hidden="1">
      <c r="A72" s="15" t="s">
        <v>176</v>
      </c>
      <c r="B72" s="24" t="s">
        <v>177</v>
      </c>
      <c r="C72" s="39"/>
    </row>
    <row r="73" spans="1:3" hidden="1">
      <c r="A73" s="15" t="s">
        <v>178</v>
      </c>
      <c r="B73" s="24" t="s">
        <v>179</v>
      </c>
      <c r="C73" s="39"/>
    </row>
    <row r="74" spans="1:3" hidden="1">
      <c r="A74" s="15" t="s">
        <v>180</v>
      </c>
      <c r="B74" s="24" t="s">
        <v>181</v>
      </c>
      <c r="C74" s="39"/>
    </row>
    <row r="75" spans="1:3" hidden="1">
      <c r="A75" s="15" t="s">
        <v>182</v>
      </c>
      <c r="B75" s="24" t="s">
        <v>183</v>
      </c>
      <c r="C75" s="39"/>
    </row>
    <row r="76" spans="1:3">
      <c r="A76" s="15" t="s">
        <v>464</v>
      </c>
      <c r="B76" s="24" t="s">
        <v>475</v>
      </c>
      <c r="C76" s="39">
        <v>1700000</v>
      </c>
    </row>
    <row r="77" spans="1:3">
      <c r="A77" s="15" t="s">
        <v>174</v>
      </c>
      <c r="B77" s="24" t="s">
        <v>175</v>
      </c>
      <c r="C77" s="39"/>
    </row>
    <row r="78" spans="1:3">
      <c r="A78" s="15" t="s">
        <v>462</v>
      </c>
      <c r="B78" s="24" t="s">
        <v>461</v>
      </c>
      <c r="C78" s="39">
        <v>3792580</v>
      </c>
    </row>
    <row r="79" spans="1:3">
      <c r="A79" s="15" t="s">
        <v>455</v>
      </c>
      <c r="B79" s="24" t="s">
        <v>460</v>
      </c>
      <c r="C79" s="39">
        <v>5038223</v>
      </c>
    </row>
    <row r="80" spans="1:3">
      <c r="A80" s="15" t="s">
        <v>178</v>
      </c>
      <c r="B80" s="24" t="s">
        <v>179</v>
      </c>
      <c r="C80" s="39">
        <v>1500000</v>
      </c>
    </row>
    <row r="81" spans="1:3">
      <c r="A81" s="15" t="s">
        <v>182</v>
      </c>
      <c r="B81" s="24" t="s">
        <v>614</v>
      </c>
      <c r="C81" s="39"/>
    </row>
    <row r="82" spans="1:3">
      <c r="A82" s="16" t="s">
        <v>184</v>
      </c>
      <c r="B82" s="25" t="s">
        <v>185</v>
      </c>
      <c r="C82" s="40">
        <f>SUM(C71:C81)</f>
        <v>25458355</v>
      </c>
    </row>
    <row r="83" spans="1:3" hidden="1">
      <c r="A83" s="14" t="s">
        <v>192</v>
      </c>
      <c r="B83" s="25" t="s">
        <v>193</v>
      </c>
      <c r="C83" s="40"/>
    </row>
    <row r="84" spans="1:3" ht="15.75">
      <c r="A84" s="19" t="s">
        <v>65</v>
      </c>
      <c r="B84" s="41"/>
      <c r="C84" s="42"/>
    </row>
    <row r="85" spans="1:3" hidden="1">
      <c r="A85" s="9" t="s">
        <v>194</v>
      </c>
      <c r="B85" s="24" t="s">
        <v>195</v>
      </c>
      <c r="C85" s="39"/>
    </row>
    <row r="86" spans="1:3" ht="25.5" hidden="1">
      <c r="A86" s="9" t="s">
        <v>196</v>
      </c>
      <c r="B86" s="24" t="s">
        <v>197</v>
      </c>
      <c r="C86" s="39"/>
    </row>
    <row r="87" spans="1:3" ht="25.5" hidden="1">
      <c r="A87" s="9" t="s">
        <v>198</v>
      </c>
      <c r="B87" s="24" t="s">
        <v>199</v>
      </c>
      <c r="C87" s="39"/>
    </row>
    <row r="88" spans="1:3" ht="25.5" hidden="1">
      <c r="A88" s="9" t="s">
        <v>200</v>
      </c>
      <c r="B88" s="24" t="s">
        <v>201</v>
      </c>
      <c r="C88" s="39"/>
    </row>
    <row r="89" spans="1:3" ht="25.5">
      <c r="A89" s="9" t="s">
        <v>202</v>
      </c>
      <c r="B89" s="24" t="s">
        <v>203</v>
      </c>
      <c r="C89" s="39">
        <v>0</v>
      </c>
    </row>
    <row r="90" spans="1:3" ht="28.5">
      <c r="A90" s="14" t="s">
        <v>204</v>
      </c>
      <c r="B90" s="25" t="s">
        <v>205</v>
      </c>
      <c r="C90" s="40">
        <v>0</v>
      </c>
    </row>
    <row r="91" spans="1:3" hidden="1">
      <c r="A91" s="15" t="s">
        <v>206</v>
      </c>
      <c r="B91" s="24" t="s">
        <v>207</v>
      </c>
      <c r="C91" s="39"/>
    </row>
    <row r="92" spans="1:3" hidden="1">
      <c r="A92" s="15" t="s">
        <v>208</v>
      </c>
      <c r="B92" s="24" t="s">
        <v>209</v>
      </c>
      <c r="C92" s="39"/>
    </row>
    <row r="93" spans="1:3" hidden="1">
      <c r="A93" s="15" t="s">
        <v>210</v>
      </c>
      <c r="B93" s="24" t="s">
        <v>211</v>
      </c>
      <c r="C93" s="39"/>
    </row>
    <row r="94" spans="1:3" hidden="1">
      <c r="A94" s="15" t="s">
        <v>212</v>
      </c>
      <c r="B94" s="24" t="s">
        <v>213</v>
      </c>
      <c r="C94" s="39"/>
    </row>
    <row r="95" spans="1:3" hidden="1">
      <c r="A95" s="15" t="s">
        <v>214</v>
      </c>
      <c r="B95" s="24" t="s">
        <v>215</v>
      </c>
      <c r="C95" s="39"/>
    </row>
    <row r="96" spans="1:3" hidden="1">
      <c r="A96" s="14" t="s">
        <v>216</v>
      </c>
      <c r="B96" s="25" t="s">
        <v>217</v>
      </c>
      <c r="C96" s="39"/>
    </row>
    <row r="97" spans="1:8" ht="25.5" hidden="1">
      <c r="A97" s="15" t="s">
        <v>218</v>
      </c>
      <c r="B97" s="24" t="s">
        <v>219</v>
      </c>
      <c r="C97" s="39"/>
    </row>
    <row r="98" spans="1:8" ht="25.5" hidden="1">
      <c r="A98" s="9" t="s">
        <v>220</v>
      </c>
      <c r="B98" s="24" t="s">
        <v>221</v>
      </c>
      <c r="C98" s="39"/>
    </row>
    <row r="99" spans="1:8" hidden="1">
      <c r="A99" s="15" t="s">
        <v>222</v>
      </c>
      <c r="B99" s="24" t="s">
        <v>223</v>
      </c>
      <c r="C99" s="39"/>
    </row>
    <row r="100" spans="1:8">
      <c r="A100" s="15"/>
      <c r="B100" s="24"/>
      <c r="C100" s="39"/>
    </row>
    <row r="101" spans="1:8">
      <c r="A101" s="16"/>
      <c r="B101" s="25"/>
      <c r="C101" s="40"/>
    </row>
    <row r="102" spans="1:8" ht="15.75">
      <c r="A102" s="19" t="s">
        <v>108</v>
      </c>
      <c r="B102" s="41"/>
      <c r="C102" s="115"/>
    </row>
    <row r="103" spans="1:8" ht="25.5" customHeight="1">
      <c r="A103" s="43" t="s">
        <v>224</v>
      </c>
      <c r="B103" s="26" t="s">
        <v>449</v>
      </c>
      <c r="C103" s="40">
        <f>SUM(C66+C70+C82+C90)</f>
        <v>356426302</v>
      </c>
      <c r="H103" s="114"/>
    </row>
    <row r="104" spans="1:8" ht="18" customHeight="1">
      <c r="A104" s="34" t="s">
        <v>226</v>
      </c>
      <c r="B104" s="26"/>
      <c r="C104" s="113"/>
    </row>
    <row r="105" spans="1:8" ht="21" customHeight="1">
      <c r="A105" s="34" t="s">
        <v>227</v>
      </c>
      <c r="B105" s="26"/>
      <c r="C105" s="40"/>
    </row>
    <row r="106" spans="1:8" hidden="1">
      <c r="A106" s="27" t="s">
        <v>228</v>
      </c>
      <c r="B106" s="28" t="s">
        <v>229</v>
      </c>
      <c r="C106" s="40"/>
    </row>
    <row r="107" spans="1:8" hidden="1">
      <c r="A107" s="29" t="s">
        <v>230</v>
      </c>
      <c r="B107" s="28" t="s">
        <v>231</v>
      </c>
      <c r="C107" s="39"/>
    </row>
    <row r="108" spans="1:8" ht="25.5" hidden="1">
      <c r="A108" s="9" t="s">
        <v>232</v>
      </c>
      <c r="B108" s="9" t="s">
        <v>233</v>
      </c>
      <c r="C108" s="39"/>
    </row>
    <row r="109" spans="1:8" ht="25.5" hidden="1">
      <c r="A109" s="9" t="s">
        <v>234</v>
      </c>
      <c r="B109" s="9" t="s">
        <v>233</v>
      </c>
      <c r="C109" s="39"/>
    </row>
    <row r="110" spans="1:8" ht="25.5" hidden="1">
      <c r="A110" s="9" t="s">
        <v>235</v>
      </c>
      <c r="B110" s="9" t="s">
        <v>236</v>
      </c>
      <c r="C110" s="39"/>
    </row>
    <row r="111" spans="1:8" ht="25.5" hidden="1">
      <c r="A111" s="9" t="s">
        <v>237</v>
      </c>
      <c r="B111" s="9" t="s">
        <v>236</v>
      </c>
      <c r="C111" s="39"/>
    </row>
    <row r="112" spans="1:8" hidden="1">
      <c r="A112" s="28" t="s">
        <v>238</v>
      </c>
      <c r="B112" s="28" t="s">
        <v>239</v>
      </c>
      <c r="C112" s="40"/>
    </row>
    <row r="113" spans="1:3" hidden="1">
      <c r="A113" s="30" t="s">
        <v>240</v>
      </c>
      <c r="B113" s="9" t="s">
        <v>241</v>
      </c>
      <c r="C113" s="39"/>
    </row>
    <row r="114" spans="1:3" hidden="1">
      <c r="A114" s="30" t="s">
        <v>242</v>
      </c>
      <c r="B114" s="9" t="s">
        <v>243</v>
      </c>
      <c r="C114" s="39"/>
    </row>
    <row r="115" spans="1:3" hidden="1">
      <c r="A115" s="30" t="s">
        <v>244</v>
      </c>
      <c r="B115" s="9" t="s">
        <v>245</v>
      </c>
      <c r="C115" s="39"/>
    </row>
    <row r="116" spans="1:3" hidden="1">
      <c r="A116" s="30" t="s">
        <v>246</v>
      </c>
      <c r="B116" s="9" t="s">
        <v>247</v>
      </c>
      <c r="C116" s="39"/>
    </row>
    <row r="117" spans="1:3" hidden="1">
      <c r="A117" s="15" t="s">
        <v>248</v>
      </c>
      <c r="B117" s="9" t="s">
        <v>249</v>
      </c>
      <c r="C117" s="39"/>
    </row>
    <row r="118" spans="1:3" hidden="1">
      <c r="A118" s="27" t="s">
        <v>250</v>
      </c>
      <c r="B118" s="28" t="s">
        <v>251</v>
      </c>
      <c r="C118" s="40"/>
    </row>
    <row r="119" spans="1:3" hidden="1">
      <c r="A119" s="15" t="s">
        <v>252</v>
      </c>
      <c r="B119" s="9" t="s">
        <v>253</v>
      </c>
      <c r="C119" s="39"/>
    </row>
    <row r="120" spans="1:3" hidden="1">
      <c r="A120" s="15" t="s">
        <v>254</v>
      </c>
      <c r="B120" s="9" t="s">
        <v>255</v>
      </c>
      <c r="C120" s="39"/>
    </row>
    <row r="121" spans="1:3" hidden="1">
      <c r="A121" s="30" t="s">
        <v>256</v>
      </c>
      <c r="B121" s="9" t="s">
        <v>257</v>
      </c>
      <c r="C121" s="39"/>
    </row>
    <row r="122" spans="1:3" hidden="1">
      <c r="A122" s="30" t="s">
        <v>258</v>
      </c>
      <c r="B122" s="9" t="s">
        <v>259</v>
      </c>
      <c r="C122" s="39"/>
    </row>
    <row r="123" spans="1:3" hidden="1">
      <c r="A123" s="29" t="s">
        <v>260</v>
      </c>
      <c r="B123" s="28" t="s">
        <v>261</v>
      </c>
      <c r="C123" s="39"/>
    </row>
    <row r="124" spans="1:3" hidden="1">
      <c r="A124" s="27" t="s">
        <v>262</v>
      </c>
      <c r="B124" s="28" t="s">
        <v>263</v>
      </c>
      <c r="C124" s="39"/>
    </row>
    <row r="125" spans="1:3" ht="13.5" customHeight="1">
      <c r="A125" s="15" t="s">
        <v>443</v>
      </c>
      <c r="B125" s="24" t="s">
        <v>445</v>
      </c>
      <c r="C125" s="39"/>
    </row>
    <row r="126" spans="1:3" ht="26.25" customHeight="1">
      <c r="A126" s="16" t="s">
        <v>447</v>
      </c>
      <c r="B126" s="25" t="s">
        <v>448</v>
      </c>
      <c r="C126" s="40"/>
    </row>
    <row r="127" spans="1:3" s="63" customFormat="1">
      <c r="A127" s="15" t="s">
        <v>446</v>
      </c>
      <c r="B127" s="9" t="s">
        <v>239</v>
      </c>
      <c r="C127" s="39">
        <v>330362526</v>
      </c>
    </row>
    <row r="128" spans="1:3" s="63" customFormat="1">
      <c r="A128" s="16" t="s">
        <v>264</v>
      </c>
      <c r="B128" s="14" t="s">
        <v>601</v>
      </c>
      <c r="C128" s="13">
        <f>SUM(C127)</f>
        <v>330362526</v>
      </c>
    </row>
    <row r="129" spans="1:3" ht="19.5" customHeight="1">
      <c r="A129" s="32"/>
      <c r="B129" s="33"/>
      <c r="C129" s="40"/>
    </row>
    <row r="130" spans="1:3" ht="22.5" customHeight="1">
      <c r="A130" s="34" t="s">
        <v>265</v>
      </c>
      <c r="B130" s="34"/>
      <c r="C130" s="40">
        <f>SUM(C103+C126+C128)</f>
        <v>686788828</v>
      </c>
    </row>
  </sheetData>
  <mergeCells count="3">
    <mergeCell ref="A3:C3"/>
    <mergeCell ref="A4:C4"/>
    <mergeCell ref="A60:C60"/>
  </mergeCells>
  <phoneticPr fontId="3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"/>
  <sheetViews>
    <sheetView tabSelected="1" topLeftCell="R1" workbookViewId="0">
      <selection activeCell="AB14" sqref="AB14"/>
    </sheetView>
    <sheetView workbookViewId="1">
      <selection activeCell="B7" sqref="B7:B8"/>
    </sheetView>
  </sheetViews>
  <sheetFormatPr defaultRowHeight="15"/>
  <cols>
    <col min="1" max="1" width="11.140625" bestFit="1" customWidth="1"/>
    <col min="2" max="2" width="63.5703125" customWidth="1"/>
    <col min="3" max="3" width="18.7109375" customWidth="1"/>
    <col min="4" max="4" width="15.140625" customWidth="1"/>
    <col min="5" max="5" width="22.140625" customWidth="1"/>
    <col min="6" max="6" width="15.28515625" customWidth="1"/>
    <col min="7" max="7" width="21.7109375" customWidth="1"/>
    <col min="8" max="8" width="21.140625" hidden="1" customWidth="1"/>
    <col min="9" max="9" width="21" customWidth="1"/>
    <col min="10" max="10" width="16.28515625" customWidth="1"/>
    <col min="11" max="11" width="20.7109375" customWidth="1"/>
    <col min="12" max="12" width="17" hidden="1" customWidth="1"/>
    <col min="13" max="13" width="15.7109375" customWidth="1"/>
    <col min="14" max="14" width="18.7109375" customWidth="1"/>
    <col min="15" max="15" width="18.28515625" customWidth="1"/>
    <col min="16" max="16" width="18.42578125" customWidth="1"/>
    <col min="17" max="22" width="16.28515625" customWidth="1"/>
    <col min="23" max="23" width="15.5703125" customWidth="1"/>
    <col min="24" max="25" width="16.28515625" customWidth="1"/>
    <col min="26" max="26" width="3.42578125" hidden="1" customWidth="1"/>
    <col min="27" max="27" width="1" hidden="1" customWidth="1"/>
    <col min="28" max="28" width="17.5703125" style="47" customWidth="1"/>
    <col min="29" max="29" width="17" customWidth="1"/>
    <col min="30" max="30" width="10.42578125" bestFit="1" customWidth="1"/>
  </cols>
  <sheetData>
    <row r="1" spans="1:30" s="46" customFormat="1" ht="36.75" customHeight="1">
      <c r="A1" s="261" t="s">
        <v>625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spans="1:30" ht="24" customHeight="1">
      <c r="Y2" s="270"/>
      <c r="Z2" s="270"/>
      <c r="AA2" s="270"/>
    </row>
    <row r="3" spans="1:30" ht="29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270"/>
      <c r="Z3" s="270"/>
      <c r="AA3" s="270"/>
      <c r="AB3" s="47" t="s">
        <v>515</v>
      </c>
    </row>
    <row r="4" spans="1:30" ht="23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70"/>
      <c r="Z4" s="270"/>
      <c r="AA4" s="270"/>
    </row>
    <row r="5" spans="1:30" ht="0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0" ht="0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30" s="47" customFormat="1" ht="60" customHeight="1">
      <c r="A7" s="262" t="s">
        <v>282</v>
      </c>
      <c r="B7" s="263" t="s">
        <v>267</v>
      </c>
      <c r="C7" s="53" t="s">
        <v>283</v>
      </c>
      <c r="D7" s="53" t="s">
        <v>285</v>
      </c>
      <c r="E7" s="53" t="s">
        <v>564</v>
      </c>
      <c r="F7" s="53" t="s">
        <v>284</v>
      </c>
      <c r="G7" s="53" t="s">
        <v>565</v>
      </c>
      <c r="H7" s="53" t="s">
        <v>620</v>
      </c>
      <c r="I7" s="53" t="s">
        <v>485</v>
      </c>
      <c r="J7" s="53" t="s">
        <v>594</v>
      </c>
      <c r="K7" s="53" t="s">
        <v>611</v>
      </c>
      <c r="L7" s="56" t="s">
        <v>287</v>
      </c>
      <c r="M7" s="53" t="s">
        <v>286</v>
      </c>
      <c r="N7" s="53" t="s">
        <v>271</v>
      </c>
      <c r="O7" s="53" t="s">
        <v>568</v>
      </c>
      <c r="P7" s="53" t="s">
        <v>486</v>
      </c>
      <c r="Q7" s="181" t="s">
        <v>487</v>
      </c>
      <c r="R7" s="177" t="s">
        <v>488</v>
      </c>
      <c r="S7" s="186" t="s">
        <v>569</v>
      </c>
      <c r="T7" s="54" t="s">
        <v>495</v>
      </c>
      <c r="U7" s="223" t="s">
        <v>496</v>
      </c>
      <c r="V7" s="55" t="s">
        <v>567</v>
      </c>
      <c r="W7" s="55" t="s">
        <v>566</v>
      </c>
      <c r="X7" s="182" t="s">
        <v>613</v>
      </c>
      <c r="Y7" s="182" t="s">
        <v>616</v>
      </c>
      <c r="Z7" s="221"/>
      <c r="AA7" s="222"/>
      <c r="AB7" s="265" t="s">
        <v>269</v>
      </c>
    </row>
    <row r="8" spans="1:30" s="47" customFormat="1" ht="24.75" customHeight="1">
      <c r="A8" s="262"/>
      <c r="B8" s="264"/>
      <c r="C8" s="48" t="s">
        <v>525</v>
      </c>
      <c r="D8" s="48" t="s">
        <v>526</v>
      </c>
      <c r="E8" s="183" t="s">
        <v>524</v>
      </c>
      <c r="F8" s="48" t="s">
        <v>537</v>
      </c>
      <c r="G8" s="183" t="s">
        <v>527</v>
      </c>
      <c r="H8" s="183" t="s">
        <v>621</v>
      </c>
      <c r="I8" s="48" t="s">
        <v>536</v>
      </c>
      <c r="J8" s="48" t="s">
        <v>529</v>
      </c>
      <c r="K8" s="48" t="s">
        <v>619</v>
      </c>
      <c r="L8" s="58" t="s">
        <v>543</v>
      </c>
      <c r="M8" s="48" t="s">
        <v>539</v>
      </c>
      <c r="N8" s="48" t="s">
        <v>483</v>
      </c>
      <c r="O8" s="48" t="s">
        <v>531</v>
      </c>
      <c r="P8" s="48" t="s">
        <v>538</v>
      </c>
      <c r="Q8" s="129" t="s">
        <v>534</v>
      </c>
      <c r="R8" s="129" t="s">
        <v>535</v>
      </c>
      <c r="S8" s="185" t="s">
        <v>612</v>
      </c>
      <c r="T8" s="178" t="s">
        <v>540</v>
      </c>
      <c r="U8" s="57" t="s">
        <v>541</v>
      </c>
      <c r="V8" s="57" t="s">
        <v>542</v>
      </c>
      <c r="W8" s="184" t="s">
        <v>533</v>
      </c>
      <c r="X8" s="129">
        <v>104030</v>
      </c>
      <c r="Y8" s="267">
        <v>107060</v>
      </c>
      <c r="Z8" s="268"/>
      <c r="AA8" s="269"/>
      <c r="AB8" s="266"/>
    </row>
    <row r="9" spans="1:30" s="47" customFormat="1" ht="17.25" customHeight="1">
      <c r="A9" s="180" t="s">
        <v>544</v>
      </c>
      <c r="B9" s="130" t="s">
        <v>476</v>
      </c>
      <c r="C9" s="48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07">
        <v>4742500</v>
      </c>
      <c r="P9" s="183"/>
      <c r="Q9" s="134">
        <v>2423200</v>
      </c>
      <c r="R9" s="132">
        <v>605800</v>
      </c>
      <c r="S9" s="132"/>
      <c r="T9" s="132"/>
      <c r="U9" s="132"/>
      <c r="V9" s="132"/>
      <c r="W9" s="132"/>
      <c r="X9" s="132">
        <v>4593000</v>
      </c>
      <c r="Y9" s="277"/>
      <c r="Z9" s="278"/>
      <c r="AA9" s="279"/>
      <c r="AB9" s="142">
        <f>SUM(C9:AA9)</f>
        <v>12364500</v>
      </c>
    </row>
    <row r="10" spans="1:30" ht="18.75">
      <c r="A10" s="49" t="s">
        <v>561</v>
      </c>
      <c r="B10" s="49" t="s">
        <v>437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131"/>
      <c r="R10" s="131"/>
      <c r="S10" s="131"/>
      <c r="T10" s="131"/>
      <c r="U10" s="131"/>
      <c r="V10" s="131"/>
      <c r="W10" s="131"/>
      <c r="X10" s="131"/>
      <c r="Y10" s="271"/>
      <c r="Z10" s="272"/>
      <c r="AA10" s="273"/>
      <c r="AB10" s="143"/>
    </row>
    <row r="11" spans="1:30" ht="18.75">
      <c r="A11" s="49" t="s">
        <v>562</v>
      </c>
      <c r="B11" s="49" t="s">
        <v>563</v>
      </c>
      <c r="C11" s="50"/>
      <c r="D11" s="50"/>
      <c r="E11" s="50"/>
      <c r="F11" s="50"/>
      <c r="G11" s="50"/>
      <c r="H11" s="50"/>
      <c r="I11" s="50"/>
      <c r="J11" s="50">
        <v>300000</v>
      </c>
      <c r="K11" s="50"/>
      <c r="L11" s="50"/>
      <c r="M11" s="50"/>
      <c r="N11" s="50"/>
      <c r="O11" s="50">
        <v>298020</v>
      </c>
      <c r="P11" s="50"/>
      <c r="Q11" s="136">
        <v>119208</v>
      </c>
      <c r="R11" s="131">
        <v>29802</v>
      </c>
      <c r="S11" s="131"/>
      <c r="T11" s="131"/>
      <c r="U11" s="131"/>
      <c r="V11" s="131"/>
      <c r="W11" s="131"/>
      <c r="X11" s="131">
        <v>298020</v>
      </c>
      <c r="Y11" s="271"/>
      <c r="Z11" s="272"/>
      <c r="AA11" s="273"/>
      <c r="AB11" s="143">
        <f>SUM(C11:AA11)</f>
        <v>1045050</v>
      </c>
    </row>
    <row r="12" spans="1:30" s="47" customFormat="1" ht="18.75">
      <c r="A12" s="109"/>
      <c r="B12" s="109" t="s">
        <v>288</v>
      </c>
      <c r="C12" s="110"/>
      <c r="D12" s="110"/>
      <c r="E12" s="110"/>
      <c r="F12" s="110"/>
      <c r="G12" s="110"/>
      <c r="H12" s="110"/>
      <c r="I12" s="110"/>
      <c r="J12" s="110">
        <f>SUM(J9:J11)</f>
        <v>300000</v>
      </c>
      <c r="K12" s="110"/>
      <c r="L12" s="110"/>
      <c r="M12" s="110"/>
      <c r="N12" s="110"/>
      <c r="O12" s="110">
        <f>SUM(O9:O11)</f>
        <v>5040520</v>
      </c>
      <c r="P12" s="110"/>
      <c r="Q12" s="137">
        <f>SUM(Q9:Q11)</f>
        <v>2542408</v>
      </c>
      <c r="R12" s="137">
        <f>SUM(R9:R11)</f>
        <v>635602</v>
      </c>
      <c r="S12" s="137"/>
      <c r="T12" s="137"/>
      <c r="U12" s="137"/>
      <c r="V12" s="137"/>
      <c r="W12" s="137"/>
      <c r="X12" s="137">
        <f>SUM(X9:X11)</f>
        <v>4891020</v>
      </c>
      <c r="Y12" s="274"/>
      <c r="Z12" s="275"/>
      <c r="AA12" s="276"/>
      <c r="AB12" s="133">
        <f>SUM(AB9:AB11)</f>
        <v>13409550</v>
      </c>
      <c r="AC12" s="103"/>
    </row>
    <row r="13" spans="1:30" ht="18.75">
      <c r="A13" s="49" t="s">
        <v>357</v>
      </c>
      <c r="B13" s="49" t="s">
        <v>289</v>
      </c>
      <c r="C13" s="50">
        <v>5298588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31"/>
      <c r="R13" s="131"/>
      <c r="S13" s="131"/>
      <c r="T13" s="131"/>
      <c r="U13" s="131"/>
      <c r="V13" s="131"/>
      <c r="W13" s="131"/>
      <c r="X13" s="131"/>
      <c r="Y13" s="271"/>
      <c r="Z13" s="272"/>
      <c r="AA13" s="273"/>
      <c r="AB13" s="141">
        <f>SUM(A13:AA13)</f>
        <v>5298588</v>
      </c>
    </row>
    <row r="14" spans="1:30" ht="15.75">
      <c r="A14" s="49" t="s">
        <v>359</v>
      </c>
      <c r="B14" s="49" t="s">
        <v>290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31"/>
      <c r="R14" s="131"/>
      <c r="S14" s="131"/>
      <c r="T14" s="131"/>
      <c r="U14" s="131"/>
      <c r="V14" s="131"/>
      <c r="W14" s="131"/>
      <c r="X14" s="131"/>
      <c r="Y14" s="271"/>
      <c r="Z14" s="272"/>
      <c r="AA14" s="273"/>
      <c r="AB14" s="144">
        <f>SUM(C14:AA14)</f>
        <v>0</v>
      </c>
    </row>
    <row r="15" spans="1:30" ht="18.75">
      <c r="A15" s="49" t="s">
        <v>361</v>
      </c>
      <c r="B15" s="49" t="s">
        <v>591</v>
      </c>
      <c r="C15" s="50">
        <v>400000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220000</v>
      </c>
      <c r="P15" s="50"/>
      <c r="Q15" s="131"/>
      <c r="R15" s="131">
        <v>98400</v>
      </c>
      <c r="S15" s="131"/>
      <c r="T15" s="131"/>
      <c r="U15" s="131">
        <v>240000</v>
      </c>
      <c r="V15" s="131"/>
      <c r="W15" s="131"/>
      <c r="X15" s="131"/>
      <c r="Y15" s="271"/>
      <c r="Z15" s="272"/>
      <c r="AA15" s="273"/>
      <c r="AB15" s="141">
        <f>SUM(C15:AA15)</f>
        <v>958400</v>
      </c>
    </row>
    <row r="16" spans="1:30" s="47" customFormat="1" ht="18.75">
      <c r="A16" s="109"/>
      <c r="B16" s="109" t="s">
        <v>291</v>
      </c>
      <c r="C16" s="110">
        <f>SUM(C13:C15)</f>
        <v>5698588</v>
      </c>
      <c r="D16" s="110"/>
      <c r="E16" s="110"/>
      <c r="F16" s="110"/>
      <c r="G16" s="110"/>
      <c r="H16" s="110"/>
      <c r="I16" s="110"/>
      <c r="J16" s="110">
        <f>SUM(J13:J15)</f>
        <v>0</v>
      </c>
      <c r="K16" s="110"/>
      <c r="L16" s="110"/>
      <c r="M16" s="110"/>
      <c r="N16" s="110"/>
      <c r="O16" s="110">
        <f>SUM(O13:O15)</f>
        <v>220000</v>
      </c>
      <c r="P16" s="110"/>
      <c r="Q16" s="137"/>
      <c r="R16" s="137">
        <f>SUM(R13:R15)</f>
        <v>98400</v>
      </c>
      <c r="S16" s="137"/>
      <c r="T16" s="137"/>
      <c r="U16" s="137">
        <f>SUM(U13:U15)</f>
        <v>240000</v>
      </c>
      <c r="V16" s="137"/>
      <c r="W16" s="137"/>
      <c r="X16" s="137"/>
      <c r="Y16" s="274"/>
      <c r="Z16" s="275"/>
      <c r="AA16" s="276"/>
      <c r="AB16" s="133">
        <f>SUM(AB13:AB15)</f>
        <v>6256988</v>
      </c>
      <c r="AC16" s="103"/>
      <c r="AD16" s="103"/>
    </row>
    <row r="17" spans="1:29" s="47" customFormat="1" ht="21" customHeight="1">
      <c r="A17" s="109"/>
      <c r="B17" s="109" t="s">
        <v>477</v>
      </c>
      <c r="C17" s="110">
        <f>SUM(C12+C16)</f>
        <v>5698588</v>
      </c>
      <c r="D17" s="110"/>
      <c r="E17" s="110"/>
      <c r="F17" s="110"/>
      <c r="G17" s="110"/>
      <c r="H17" s="110"/>
      <c r="I17" s="110"/>
      <c r="J17" s="110">
        <f>SUM(J16,J12)</f>
        <v>300000</v>
      </c>
      <c r="K17" s="110"/>
      <c r="L17" s="110"/>
      <c r="M17" s="110"/>
      <c r="N17" s="110"/>
      <c r="O17" s="110">
        <f>SUM(O16,O12)</f>
        <v>5260520</v>
      </c>
      <c r="P17" s="110"/>
      <c r="Q17" s="137">
        <f>SUM(Q16+Q12)</f>
        <v>2542408</v>
      </c>
      <c r="R17" s="137">
        <f>SUM(R16,R12)</f>
        <v>734002</v>
      </c>
      <c r="S17" s="137"/>
      <c r="T17" s="137"/>
      <c r="U17" s="137">
        <f>SUM(U12+U16)</f>
        <v>240000</v>
      </c>
      <c r="V17" s="137"/>
      <c r="W17" s="137"/>
      <c r="X17" s="137">
        <f>SUM(X12+X16)</f>
        <v>4891020</v>
      </c>
      <c r="Y17" s="274"/>
      <c r="Z17" s="275"/>
      <c r="AA17" s="276"/>
      <c r="AB17" s="133">
        <f>SUM(AB16,AB12)</f>
        <v>19666538</v>
      </c>
      <c r="AC17" s="103"/>
    </row>
    <row r="18" spans="1:29" ht="18.75">
      <c r="A18" s="49" t="s">
        <v>545</v>
      </c>
      <c r="B18" s="49" t="s">
        <v>292</v>
      </c>
      <c r="C18" s="50">
        <v>1041763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976687</v>
      </c>
      <c r="P18" s="50"/>
      <c r="Q18" s="131">
        <v>477216</v>
      </c>
      <c r="R18" s="131">
        <v>138607</v>
      </c>
      <c r="S18" s="131"/>
      <c r="T18" s="131"/>
      <c r="U18" s="131">
        <v>47300</v>
      </c>
      <c r="V18" s="131"/>
      <c r="W18" s="131"/>
      <c r="X18" s="131">
        <v>903685</v>
      </c>
      <c r="Y18" s="271"/>
      <c r="Z18" s="272"/>
      <c r="AA18" s="273"/>
      <c r="AB18" s="141">
        <f>SUM(C18:AA18)</f>
        <v>3585258</v>
      </c>
    </row>
    <row r="19" spans="1:29" ht="18.75">
      <c r="A19" s="49" t="s">
        <v>546</v>
      </c>
      <c r="B19" s="49" t="s">
        <v>293</v>
      </c>
      <c r="C19" s="50">
        <v>92040</v>
      </c>
      <c r="D19" s="50"/>
      <c r="E19" s="50"/>
      <c r="F19" s="50"/>
      <c r="G19" s="50"/>
      <c r="H19" s="50"/>
      <c r="I19" s="50"/>
      <c r="J19" s="50">
        <v>49560</v>
      </c>
      <c r="K19" s="50"/>
      <c r="L19" s="50"/>
      <c r="M19" s="50"/>
      <c r="N19" s="50"/>
      <c r="O19" s="50">
        <v>236019</v>
      </c>
      <c r="P19" s="50"/>
      <c r="Q19" s="131">
        <v>22030</v>
      </c>
      <c r="R19" s="131">
        <v>5508</v>
      </c>
      <c r="S19" s="131"/>
      <c r="T19" s="131"/>
      <c r="U19" s="131"/>
      <c r="V19" s="131"/>
      <c r="W19" s="131"/>
      <c r="X19" s="131">
        <v>60921</v>
      </c>
      <c r="Y19" s="271"/>
      <c r="Z19" s="272"/>
      <c r="AA19" s="273"/>
      <c r="AB19" s="141">
        <f>SUM(C19:AA19)</f>
        <v>466078</v>
      </c>
    </row>
    <row r="20" spans="1:29" ht="18.75">
      <c r="A20" s="49" t="s">
        <v>547</v>
      </c>
      <c r="B20" s="49" t="s">
        <v>294</v>
      </c>
      <c r="C20" s="50">
        <v>70800</v>
      </c>
      <c r="D20" s="50"/>
      <c r="E20" s="50"/>
      <c r="F20" s="50"/>
      <c r="G20" s="50"/>
      <c r="H20" s="50"/>
      <c r="I20" s="50"/>
      <c r="J20" s="50">
        <v>53100</v>
      </c>
      <c r="K20" s="50"/>
      <c r="L20" s="50"/>
      <c r="M20" s="50"/>
      <c r="N20" s="50"/>
      <c r="O20" s="50">
        <v>196431</v>
      </c>
      <c r="P20" s="50"/>
      <c r="Q20" s="131">
        <v>22898</v>
      </c>
      <c r="R20" s="131">
        <v>5725</v>
      </c>
      <c r="S20" s="131"/>
      <c r="T20" s="131"/>
      <c r="U20" s="131"/>
      <c r="V20" s="131"/>
      <c r="W20" s="131"/>
      <c r="X20" s="131">
        <v>61742</v>
      </c>
      <c r="Y20" s="271"/>
      <c r="Z20" s="272"/>
      <c r="AA20" s="273"/>
      <c r="AB20" s="141">
        <f>SUM(C20:AA20)</f>
        <v>410696</v>
      </c>
    </row>
    <row r="21" spans="1:29" s="47" customFormat="1" ht="18.75">
      <c r="A21" s="109"/>
      <c r="B21" s="109" t="s">
        <v>295</v>
      </c>
      <c r="C21" s="110">
        <f>SUM(C18:C20)</f>
        <v>1204603</v>
      </c>
      <c r="D21" s="110"/>
      <c r="E21" s="110"/>
      <c r="F21" s="110"/>
      <c r="G21" s="110"/>
      <c r="H21" s="110"/>
      <c r="I21" s="110"/>
      <c r="J21" s="110">
        <f>SUM(J18:J20)</f>
        <v>102660</v>
      </c>
      <c r="K21" s="110"/>
      <c r="L21" s="110"/>
      <c r="M21" s="110"/>
      <c r="N21" s="110"/>
      <c r="O21" s="110">
        <f>SUM(O18:O20)</f>
        <v>1409137</v>
      </c>
      <c r="P21" s="110"/>
      <c r="Q21" s="137">
        <f>SUM(Q18:Q20)</f>
        <v>522144</v>
      </c>
      <c r="R21" s="137">
        <f>SUM(R18:R20)</f>
        <v>149840</v>
      </c>
      <c r="S21" s="137"/>
      <c r="T21" s="137"/>
      <c r="U21" s="137">
        <f>SUM(U18:U20)</f>
        <v>47300</v>
      </c>
      <c r="V21" s="137"/>
      <c r="W21" s="137"/>
      <c r="X21" s="137">
        <f>SUM(X18:X20)</f>
        <v>1026348</v>
      </c>
      <c r="Y21" s="274"/>
      <c r="Z21" s="275"/>
      <c r="AA21" s="276"/>
      <c r="AB21" s="133">
        <f>SUM(AB18:AB20)</f>
        <v>4462032</v>
      </c>
      <c r="AC21" s="103"/>
    </row>
    <row r="22" spans="1:29" ht="18.75">
      <c r="A22" s="49" t="s">
        <v>363</v>
      </c>
      <c r="B22" s="49" t="s">
        <v>629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120000</v>
      </c>
      <c r="P22" s="50"/>
      <c r="Q22" s="131">
        <v>48000</v>
      </c>
      <c r="R22" s="131">
        <v>12000</v>
      </c>
      <c r="S22" s="131"/>
      <c r="T22" s="131"/>
      <c r="U22" s="131"/>
      <c r="V22" s="131"/>
      <c r="W22" s="131"/>
      <c r="X22" s="131">
        <v>100000</v>
      </c>
      <c r="Y22" s="271"/>
      <c r="Z22" s="272"/>
      <c r="AA22" s="273"/>
      <c r="AB22" s="141">
        <f>SUM(C22:AA22)</f>
        <v>280000</v>
      </c>
    </row>
    <row r="23" spans="1:29" ht="18.75">
      <c r="A23" s="49" t="s">
        <v>365</v>
      </c>
      <c r="B23" s="49" t="s">
        <v>364</v>
      </c>
      <c r="C23" s="50">
        <v>120000</v>
      </c>
      <c r="D23" s="50"/>
      <c r="E23" s="50"/>
      <c r="F23" s="50"/>
      <c r="G23" s="50"/>
      <c r="H23" s="50"/>
      <c r="I23" s="50"/>
      <c r="J23" s="50">
        <v>60000</v>
      </c>
      <c r="K23" s="50"/>
      <c r="L23" s="50"/>
      <c r="M23" s="50"/>
      <c r="N23" s="50">
        <v>2000000</v>
      </c>
      <c r="O23" s="50">
        <v>2400000</v>
      </c>
      <c r="P23" s="50"/>
      <c r="Q23" s="131">
        <v>32800</v>
      </c>
      <c r="R23" s="131">
        <v>8200</v>
      </c>
      <c r="S23" s="131"/>
      <c r="T23" s="131"/>
      <c r="U23" s="131"/>
      <c r="V23" s="131"/>
      <c r="W23" s="131"/>
      <c r="X23" s="131">
        <v>130000</v>
      </c>
      <c r="Y23" s="271"/>
      <c r="Z23" s="272"/>
      <c r="AA23" s="273"/>
      <c r="AB23" s="141">
        <f>SUM(C23:AA23)</f>
        <v>4751000</v>
      </c>
    </row>
    <row r="24" spans="1:29" ht="18" customHeight="1">
      <c r="A24" s="49" t="s">
        <v>367</v>
      </c>
      <c r="B24" s="212" t="s">
        <v>366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135"/>
      <c r="R24" s="135"/>
      <c r="S24" s="135"/>
      <c r="T24" s="135"/>
      <c r="U24" s="135"/>
      <c r="V24" s="135"/>
      <c r="W24" s="135"/>
      <c r="X24" s="135"/>
      <c r="Y24" s="283"/>
      <c r="Z24" s="284"/>
      <c r="AA24" s="285"/>
      <c r="AB24" s="141">
        <f>SUM(C24:AA24)</f>
        <v>0</v>
      </c>
    </row>
    <row r="25" spans="1:29" s="47" customFormat="1" ht="18.75">
      <c r="A25" s="192" t="s">
        <v>11</v>
      </c>
      <c r="B25" s="192" t="s">
        <v>296</v>
      </c>
      <c r="C25" s="193">
        <f>SUM(C22:C24)</f>
        <v>120000</v>
      </c>
      <c r="D25" s="193"/>
      <c r="E25" s="193"/>
      <c r="F25" s="193"/>
      <c r="G25" s="193"/>
      <c r="H25" s="193"/>
      <c r="I25" s="193"/>
      <c r="J25" s="193">
        <f>SUM(J22:J24)</f>
        <v>60000</v>
      </c>
      <c r="K25" s="193"/>
      <c r="L25" s="193"/>
      <c r="M25" s="193"/>
      <c r="N25" s="193">
        <f>SUM(N22:N24)</f>
        <v>2000000</v>
      </c>
      <c r="O25" s="193">
        <f>SUM(O22:O24)</f>
        <v>2520000</v>
      </c>
      <c r="P25" s="193"/>
      <c r="Q25" s="194">
        <f>SUM(Q22:Q24)</f>
        <v>80800</v>
      </c>
      <c r="R25" s="194">
        <f>SUM(R22:R24)</f>
        <v>20200</v>
      </c>
      <c r="S25" s="194"/>
      <c r="T25" s="194"/>
      <c r="U25" s="194"/>
      <c r="V25" s="194"/>
      <c r="W25" s="194"/>
      <c r="X25" s="194">
        <f>SUM(X22:X24)</f>
        <v>230000</v>
      </c>
      <c r="Y25" s="286"/>
      <c r="Z25" s="287"/>
      <c r="AA25" s="288"/>
      <c r="AB25" s="195">
        <f>SUM(AB22:AB24)</f>
        <v>5031000</v>
      </c>
      <c r="AC25" s="103"/>
    </row>
    <row r="26" spans="1:29" ht="18.75">
      <c r="A26" s="49" t="s">
        <v>630</v>
      </c>
      <c r="B26" s="49" t="s">
        <v>297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>
        <v>150000</v>
      </c>
      <c r="P26" s="50"/>
      <c r="Q26" s="131">
        <v>16000</v>
      </c>
      <c r="R26" s="131">
        <v>4000</v>
      </c>
      <c r="S26" s="131"/>
      <c r="T26" s="131"/>
      <c r="U26" s="131"/>
      <c r="V26" s="131"/>
      <c r="W26" s="131"/>
      <c r="X26" s="131">
        <v>200000</v>
      </c>
      <c r="Y26" s="271"/>
      <c r="Z26" s="272"/>
      <c r="AA26" s="273"/>
      <c r="AB26" s="141">
        <f>SUM(C26:AA26)</f>
        <v>370000</v>
      </c>
    </row>
    <row r="27" spans="1:29" ht="18.75">
      <c r="A27" s="49" t="s">
        <v>369</v>
      </c>
      <c r="B27" s="49" t="s">
        <v>298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400000</v>
      </c>
      <c r="P27" s="50"/>
      <c r="Q27" s="131">
        <v>40000</v>
      </c>
      <c r="R27" s="131">
        <v>10000</v>
      </c>
      <c r="S27" s="131"/>
      <c r="T27" s="131"/>
      <c r="U27" s="131"/>
      <c r="V27" s="131"/>
      <c r="W27" s="131"/>
      <c r="X27" s="131">
        <v>200000</v>
      </c>
      <c r="Y27" s="271"/>
      <c r="Z27" s="272"/>
      <c r="AA27" s="273"/>
      <c r="AB27" s="141">
        <f>SUM(C27:AA27)</f>
        <v>650000</v>
      </c>
    </row>
    <row r="28" spans="1:29" s="47" customFormat="1" ht="18.75">
      <c r="A28" s="196" t="s">
        <v>13</v>
      </c>
      <c r="B28" s="196" t="s">
        <v>299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>
        <f>SUM(O26:O27)</f>
        <v>550000</v>
      </c>
      <c r="P28" s="197"/>
      <c r="Q28" s="198">
        <f>SUM(Q26:Q27)</f>
        <v>56000</v>
      </c>
      <c r="R28" s="198">
        <f>SUM(R26:R27)</f>
        <v>14000</v>
      </c>
      <c r="S28" s="198"/>
      <c r="T28" s="198"/>
      <c r="U28" s="198"/>
      <c r="V28" s="198"/>
      <c r="W28" s="198"/>
      <c r="X28" s="198">
        <f>SUM(X26:X27)</f>
        <v>400000</v>
      </c>
      <c r="Y28" s="280"/>
      <c r="Z28" s="281"/>
      <c r="AA28" s="282"/>
      <c r="AB28" s="199">
        <f>SUM(AB26:AB27)</f>
        <v>1020000</v>
      </c>
      <c r="AC28" s="103"/>
    </row>
    <row r="29" spans="1:29" ht="18.75">
      <c r="A29" s="49" t="s">
        <v>631</v>
      </c>
      <c r="B29" s="49" t="s">
        <v>300</v>
      </c>
      <c r="C29" s="50"/>
      <c r="D29" s="50">
        <v>10000</v>
      </c>
      <c r="E29" s="50"/>
      <c r="F29" s="50"/>
      <c r="G29" s="50"/>
      <c r="H29" s="50"/>
      <c r="I29" s="50"/>
      <c r="J29" s="50"/>
      <c r="K29" s="50"/>
      <c r="L29" s="50"/>
      <c r="M29" s="50">
        <v>4700000</v>
      </c>
      <c r="N29" s="50"/>
      <c r="O29" s="50">
        <v>250000</v>
      </c>
      <c r="P29" s="50">
        <v>1000</v>
      </c>
      <c r="Q29" s="131">
        <v>10000</v>
      </c>
      <c r="R29" s="131">
        <v>2000</v>
      </c>
      <c r="S29" s="131"/>
      <c r="T29" s="131"/>
      <c r="U29" s="131"/>
      <c r="V29" s="131"/>
      <c r="W29" s="131"/>
      <c r="X29" s="131">
        <v>10000</v>
      </c>
      <c r="Y29" s="271"/>
      <c r="Z29" s="272"/>
      <c r="AA29" s="273"/>
      <c r="AB29" s="141">
        <f>SUM(C29:AA29)</f>
        <v>4983000</v>
      </c>
    </row>
    <row r="30" spans="1:29" ht="18.75">
      <c r="A30" s="49" t="s">
        <v>632</v>
      </c>
      <c r="B30" s="49" t="s">
        <v>301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>
        <v>550000</v>
      </c>
      <c r="P30" s="50">
        <v>100000</v>
      </c>
      <c r="Q30" s="131">
        <v>76000</v>
      </c>
      <c r="R30" s="131">
        <v>20000</v>
      </c>
      <c r="S30" s="131"/>
      <c r="T30" s="131"/>
      <c r="U30" s="131"/>
      <c r="V30" s="131"/>
      <c r="W30" s="131"/>
      <c r="X30" s="131">
        <v>180000</v>
      </c>
      <c r="Y30" s="271"/>
      <c r="Z30" s="272"/>
      <c r="AA30" s="273"/>
      <c r="AB30" s="141">
        <f>SUM(C30:AA30)</f>
        <v>926000</v>
      </c>
    </row>
    <row r="31" spans="1:29" ht="18.75">
      <c r="A31" s="49" t="s">
        <v>633</v>
      </c>
      <c r="B31" s="49" t="s">
        <v>302</v>
      </c>
      <c r="C31" s="50"/>
      <c r="D31" s="50">
        <v>40000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>
        <v>100000</v>
      </c>
      <c r="P31" s="50">
        <v>19000</v>
      </c>
      <c r="Q31" s="131">
        <v>10000</v>
      </c>
      <c r="R31" s="131">
        <v>2000</v>
      </c>
      <c r="S31" s="131"/>
      <c r="T31" s="131"/>
      <c r="U31" s="131"/>
      <c r="V31" s="131"/>
      <c r="W31" s="131"/>
      <c r="X31" s="131">
        <v>10000</v>
      </c>
      <c r="Y31" s="271"/>
      <c r="Z31" s="272"/>
      <c r="AA31" s="273"/>
      <c r="AB31" s="141">
        <f>SUM(C31:AA31)</f>
        <v>181000</v>
      </c>
      <c r="AC31" s="35"/>
    </row>
    <row r="32" spans="1:29" ht="18.75">
      <c r="A32" s="225" t="s">
        <v>371</v>
      </c>
      <c r="B32" s="226" t="s">
        <v>370</v>
      </c>
      <c r="C32" s="227"/>
      <c r="D32" s="227">
        <f>SUM(D29:D31)</f>
        <v>50000</v>
      </c>
      <c r="E32" s="227"/>
      <c r="F32" s="227"/>
      <c r="G32" s="227"/>
      <c r="H32" s="227"/>
      <c r="I32" s="227"/>
      <c r="J32" s="227"/>
      <c r="K32" s="227"/>
      <c r="L32" s="227"/>
      <c r="M32" s="227">
        <f>SUM(M29:M31)</f>
        <v>4700000</v>
      </c>
      <c r="N32" s="227"/>
      <c r="O32" s="227">
        <f>SUM(O29:O31)</f>
        <v>900000</v>
      </c>
      <c r="P32" s="227">
        <f>SUM(P29:P31)</f>
        <v>120000</v>
      </c>
      <c r="Q32" s="228">
        <f>SUM(Q29:Q31)</f>
        <v>96000</v>
      </c>
      <c r="R32" s="228">
        <f>SUM(R29:R31)</f>
        <v>24000</v>
      </c>
      <c r="S32" s="228"/>
      <c r="T32" s="228"/>
      <c r="U32" s="228"/>
      <c r="V32" s="228"/>
      <c r="W32" s="228"/>
      <c r="X32" s="228">
        <f>SUM(X29:X31)</f>
        <v>200000</v>
      </c>
      <c r="Y32" s="289"/>
      <c r="Z32" s="290"/>
      <c r="AA32" s="291"/>
      <c r="AB32" s="229">
        <f>SUM(AB29:AB31)</f>
        <v>6090000</v>
      </c>
      <c r="AC32" s="35"/>
    </row>
    <row r="33" spans="1:29" ht="18.75">
      <c r="A33" s="225" t="s">
        <v>505</v>
      </c>
      <c r="B33" s="225" t="s">
        <v>478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>
        <v>560000</v>
      </c>
      <c r="P33" s="227"/>
      <c r="Q33" s="228"/>
      <c r="R33" s="228"/>
      <c r="S33" s="228"/>
      <c r="T33" s="228"/>
      <c r="U33" s="228"/>
      <c r="V33" s="228"/>
      <c r="W33" s="228">
        <v>14320100</v>
      </c>
      <c r="X33" s="228">
        <v>276000</v>
      </c>
      <c r="Y33" s="289"/>
      <c r="Z33" s="290"/>
      <c r="AA33" s="291"/>
      <c r="AB33" s="229">
        <f>SUM(C33:AA33)</f>
        <v>15156100</v>
      </c>
      <c r="AC33" s="35"/>
    </row>
    <row r="34" spans="1:29" ht="18.75">
      <c r="A34" s="225" t="s">
        <v>373</v>
      </c>
      <c r="B34" s="225" t="s">
        <v>570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360000</v>
      </c>
      <c r="P34" s="227"/>
      <c r="Q34" s="228"/>
      <c r="R34" s="228"/>
      <c r="S34" s="228"/>
      <c r="T34" s="228"/>
      <c r="U34" s="228"/>
      <c r="V34" s="228"/>
      <c r="W34" s="228"/>
      <c r="X34" s="228"/>
      <c r="Y34" s="289"/>
      <c r="Z34" s="290"/>
      <c r="AA34" s="291"/>
      <c r="AB34" s="229">
        <f>SUM(C34:AA34)</f>
        <v>360000</v>
      </c>
      <c r="AC34" s="35"/>
    </row>
    <row r="35" spans="1:29" ht="18.75">
      <c r="A35" s="225" t="s">
        <v>375</v>
      </c>
      <c r="B35" s="225" t="s">
        <v>303</v>
      </c>
      <c r="C35" s="227"/>
      <c r="D35" s="227">
        <v>30000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>
        <v>5300000</v>
      </c>
      <c r="O35" s="227">
        <v>2000000</v>
      </c>
      <c r="P35" s="227"/>
      <c r="Q35" s="228"/>
      <c r="R35" s="228"/>
      <c r="S35" s="228"/>
      <c r="T35" s="228"/>
      <c r="U35" s="228"/>
      <c r="V35" s="228"/>
      <c r="W35" s="228"/>
      <c r="X35" s="228"/>
      <c r="Y35" s="289"/>
      <c r="Z35" s="290"/>
      <c r="AA35" s="291"/>
      <c r="AB35" s="229">
        <f>SUM(C35:AA35)</f>
        <v>7330000</v>
      </c>
      <c r="AC35" s="35"/>
    </row>
    <row r="36" spans="1:29" ht="18.75">
      <c r="A36" s="49" t="s">
        <v>634</v>
      </c>
      <c r="B36" s="49" t="s">
        <v>479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>
        <v>1125000</v>
      </c>
      <c r="P36" s="50"/>
      <c r="Q36" s="131"/>
      <c r="R36" s="131"/>
      <c r="S36" s="131"/>
      <c r="T36" s="131"/>
      <c r="U36" s="131"/>
      <c r="V36" s="131"/>
      <c r="W36" s="131"/>
      <c r="X36" s="131"/>
      <c r="Y36" s="271"/>
      <c r="Z36" s="272"/>
      <c r="AA36" s="273"/>
      <c r="AB36" s="141">
        <f>SUM(C36:AA36)</f>
        <v>1125000</v>
      </c>
      <c r="AC36" s="35"/>
    </row>
    <row r="37" spans="1:29" ht="18.75">
      <c r="A37" s="49" t="s">
        <v>635</v>
      </c>
      <c r="B37" s="49" t="s">
        <v>480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>
        <v>575000</v>
      </c>
      <c r="P37" s="50"/>
      <c r="Q37" s="131"/>
      <c r="R37" s="131"/>
      <c r="S37" s="131"/>
      <c r="T37" s="131"/>
      <c r="U37" s="131"/>
      <c r="V37" s="131"/>
      <c r="W37" s="131"/>
      <c r="X37" s="131"/>
      <c r="Y37" s="271"/>
      <c r="Z37" s="272"/>
      <c r="AA37" s="273"/>
      <c r="AB37" s="141">
        <f>SUM(C37:AA37)</f>
        <v>575000</v>
      </c>
      <c r="AC37" s="35"/>
    </row>
    <row r="38" spans="1:29" ht="18.75">
      <c r="A38" s="225" t="s">
        <v>377</v>
      </c>
      <c r="B38" s="225" t="s">
        <v>376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>
        <f>SUM(O36:O37)</f>
        <v>1700000</v>
      </c>
      <c r="P38" s="227"/>
      <c r="Q38" s="228"/>
      <c r="R38" s="228"/>
      <c r="S38" s="228"/>
      <c r="T38" s="228"/>
      <c r="U38" s="228"/>
      <c r="V38" s="228"/>
      <c r="W38" s="228"/>
      <c r="X38" s="228"/>
      <c r="Y38" s="230"/>
      <c r="Z38" s="231"/>
      <c r="AA38" s="232"/>
      <c r="AB38" s="229">
        <f>SUM(AB36:AB37)</f>
        <v>1700000</v>
      </c>
      <c r="AC38" s="35"/>
    </row>
    <row r="39" spans="1:29" ht="18.75">
      <c r="A39" s="225" t="s">
        <v>379</v>
      </c>
      <c r="B39" s="225" t="s">
        <v>484</v>
      </c>
      <c r="C39" s="227"/>
      <c r="D39" s="227"/>
      <c r="E39" s="227"/>
      <c r="F39" s="227">
        <v>500000</v>
      </c>
      <c r="G39" s="227"/>
      <c r="H39" s="227"/>
      <c r="I39" s="227"/>
      <c r="J39" s="227"/>
      <c r="K39" s="227"/>
      <c r="L39" s="227"/>
      <c r="M39" s="227"/>
      <c r="N39" s="227"/>
      <c r="O39" s="227">
        <v>1500000</v>
      </c>
      <c r="P39" s="227"/>
      <c r="Q39" s="228">
        <v>16000</v>
      </c>
      <c r="R39" s="228">
        <v>4000</v>
      </c>
      <c r="S39" s="228"/>
      <c r="T39" s="228"/>
      <c r="U39" s="228"/>
      <c r="V39" s="228"/>
      <c r="W39" s="228"/>
      <c r="X39" s="228"/>
      <c r="Y39" s="289"/>
      <c r="Z39" s="290"/>
      <c r="AA39" s="291"/>
      <c r="AB39" s="229">
        <f t="shared" ref="AB39:AB44" si="0">SUM(C39:AA39)</f>
        <v>2020000</v>
      </c>
      <c r="AC39" s="35"/>
    </row>
    <row r="40" spans="1:29" ht="18.75">
      <c r="A40" s="49" t="s">
        <v>636</v>
      </c>
      <c r="B40" s="49" t="s">
        <v>438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>
        <v>400000</v>
      </c>
      <c r="P40" s="50"/>
      <c r="Q40" s="131"/>
      <c r="R40" s="131"/>
      <c r="S40" s="131"/>
      <c r="T40" s="131"/>
      <c r="U40" s="131"/>
      <c r="V40" s="131"/>
      <c r="W40" s="131"/>
      <c r="X40" s="131"/>
      <c r="Y40" s="271"/>
      <c r="Z40" s="272"/>
      <c r="AA40" s="273"/>
      <c r="AB40" s="141">
        <f t="shared" si="0"/>
        <v>400000</v>
      </c>
    </row>
    <row r="41" spans="1:29" ht="18.75">
      <c r="A41" s="49" t="s">
        <v>637</v>
      </c>
      <c r="B41" s="49" t="s">
        <v>304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>
        <v>450000</v>
      </c>
      <c r="P41" s="50"/>
      <c r="Q41" s="131">
        <v>25000</v>
      </c>
      <c r="R41" s="131"/>
      <c r="S41" s="131"/>
      <c r="T41" s="131"/>
      <c r="U41" s="131"/>
      <c r="V41" s="131"/>
      <c r="W41" s="131"/>
      <c r="X41" s="131"/>
      <c r="Y41" s="271"/>
      <c r="Z41" s="272"/>
      <c r="AA41" s="273"/>
      <c r="AB41" s="141">
        <f t="shared" si="0"/>
        <v>475000</v>
      </c>
    </row>
    <row r="42" spans="1:29" ht="18.75">
      <c r="A42" s="49" t="s">
        <v>638</v>
      </c>
      <c r="B42" s="49" t="s">
        <v>482</v>
      </c>
      <c r="C42" s="50"/>
      <c r="D42" s="50">
        <v>250000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>
        <v>5000</v>
      </c>
      <c r="Q42" s="131">
        <v>20000</v>
      </c>
      <c r="R42" s="131"/>
      <c r="S42" s="131"/>
      <c r="T42" s="131"/>
      <c r="U42" s="131"/>
      <c r="V42" s="131"/>
      <c r="W42" s="131"/>
      <c r="X42" s="131"/>
      <c r="Y42" s="271"/>
      <c r="Z42" s="272"/>
      <c r="AA42" s="273"/>
      <c r="AB42" s="141">
        <f t="shared" si="0"/>
        <v>275000</v>
      </c>
    </row>
    <row r="43" spans="1:29" ht="18.75">
      <c r="A43" s="49" t="s">
        <v>639</v>
      </c>
      <c r="B43" s="49" t="s">
        <v>305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>
        <v>30000</v>
      </c>
      <c r="P43" s="50"/>
      <c r="Q43" s="131"/>
      <c r="R43" s="131"/>
      <c r="S43" s="131"/>
      <c r="T43" s="131"/>
      <c r="U43" s="131"/>
      <c r="V43" s="131"/>
      <c r="W43" s="131"/>
      <c r="X43" s="131"/>
      <c r="Y43" s="271"/>
      <c r="Z43" s="272"/>
      <c r="AA43" s="273"/>
      <c r="AB43" s="141">
        <f t="shared" si="0"/>
        <v>30000</v>
      </c>
    </row>
    <row r="44" spans="1:29" ht="18.75">
      <c r="A44" s="49" t="s">
        <v>640</v>
      </c>
      <c r="B44" s="59" t="s">
        <v>439</v>
      </c>
      <c r="C44" s="50">
        <v>100000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>
        <v>330000</v>
      </c>
      <c r="O44" s="50">
        <v>4000000</v>
      </c>
      <c r="P44" s="50"/>
      <c r="Q44" s="135"/>
      <c r="R44" s="135"/>
      <c r="S44" s="135"/>
      <c r="T44" s="135"/>
      <c r="U44" s="135"/>
      <c r="V44" s="135"/>
      <c r="W44" s="135"/>
      <c r="X44" s="135">
        <v>45000</v>
      </c>
      <c r="Y44" s="283"/>
      <c r="Z44" s="284"/>
      <c r="AA44" s="285"/>
      <c r="AB44" s="141">
        <f t="shared" si="0"/>
        <v>4475000</v>
      </c>
      <c r="AC44" s="35"/>
    </row>
    <row r="45" spans="1:29" ht="18.75">
      <c r="A45" s="225" t="s">
        <v>381</v>
      </c>
      <c r="B45" s="233" t="s">
        <v>380</v>
      </c>
      <c r="C45" s="227">
        <f>SUM(C40:C44)</f>
        <v>100000</v>
      </c>
      <c r="D45" s="227">
        <f>SUM(D40:D44)</f>
        <v>250000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>
        <f>SUM(N40:N44)</f>
        <v>330000</v>
      </c>
      <c r="O45" s="227">
        <f>SUM(O40:O44)</f>
        <v>4880000</v>
      </c>
      <c r="P45" s="227">
        <f>SUM(P40:P44)</f>
        <v>5000</v>
      </c>
      <c r="Q45" s="234">
        <f>SUM(Q40:Q44)</f>
        <v>45000</v>
      </c>
      <c r="R45" s="234"/>
      <c r="S45" s="234"/>
      <c r="T45" s="234"/>
      <c r="U45" s="234"/>
      <c r="V45" s="234"/>
      <c r="W45" s="234"/>
      <c r="X45" s="234">
        <f>SUM(X40:X44)</f>
        <v>45000</v>
      </c>
      <c r="Y45" s="235"/>
      <c r="Z45" s="236"/>
      <c r="AA45" s="237"/>
      <c r="AB45" s="229">
        <f>SUM(AB40:AB44)</f>
        <v>5655000</v>
      </c>
      <c r="AC45" s="35"/>
    </row>
    <row r="46" spans="1:29" ht="18.75">
      <c r="A46" s="238" t="s">
        <v>15</v>
      </c>
      <c r="B46" s="204" t="s">
        <v>574</v>
      </c>
      <c r="C46" s="202">
        <f>SUM(C32+C33+C35+C34+C38+C39+C45)</f>
        <v>100000</v>
      </c>
      <c r="D46" s="202">
        <f>SUM(D32+D33+D34+D35+D38+D39+D45)</f>
        <v>330000</v>
      </c>
      <c r="E46" s="202"/>
      <c r="F46" s="202">
        <f>SUM(F32+F33+F34+F39+F35+F38+F45)</f>
        <v>500000</v>
      </c>
      <c r="G46" s="202"/>
      <c r="H46" s="202"/>
      <c r="I46" s="202"/>
      <c r="J46" s="202"/>
      <c r="K46" s="202"/>
      <c r="L46" s="202"/>
      <c r="M46" s="202">
        <f>SUM(+M33+M34+M32+M35+M38+M39+M45)</f>
        <v>4700000</v>
      </c>
      <c r="N46" s="202">
        <f>SUM(N32+N33+N34+N35+N38+N39+N45)</f>
        <v>5630000</v>
      </c>
      <c r="O46" s="202">
        <f>SUM(O32+O33+O34+O35+O38+O39+O45)</f>
        <v>11900000</v>
      </c>
      <c r="P46" s="202">
        <f>SUM(P32+P33+P34+P35+P38+P39+P45)</f>
        <v>125000</v>
      </c>
      <c r="Q46" s="205">
        <f>SUM(Q32+Q33+Q34+Q35+Q38+Q39+Q45)</f>
        <v>157000</v>
      </c>
      <c r="R46" s="205">
        <f>SUM(R32+R33+R34+R35+R39+R45)</f>
        <v>28000</v>
      </c>
      <c r="S46" s="205"/>
      <c r="T46" s="205"/>
      <c r="U46" s="205"/>
      <c r="V46" s="205"/>
      <c r="W46" s="205">
        <f>SUM(W32+W33+W34+W35+W38+W39+W45)</f>
        <v>14320100</v>
      </c>
      <c r="X46" s="205">
        <f>SUM(X32+X33+X34+X35+X38+X39+X45)</f>
        <v>521000</v>
      </c>
      <c r="Y46" s="292"/>
      <c r="Z46" s="293"/>
      <c r="AA46" s="294"/>
      <c r="AB46" s="199">
        <f>SUM(AB32+AB33+AB34+AB35+AB39+AB38+AB45)</f>
        <v>38311100</v>
      </c>
      <c r="AC46" s="35"/>
    </row>
    <row r="47" spans="1:29" ht="18.75">
      <c r="A47" s="49" t="s">
        <v>383</v>
      </c>
      <c r="B47" s="49" t="s">
        <v>489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31">
        <v>10000</v>
      </c>
      <c r="R47" s="131"/>
      <c r="S47" s="131"/>
      <c r="T47" s="131"/>
      <c r="U47" s="131"/>
      <c r="V47" s="131"/>
      <c r="W47" s="131"/>
      <c r="X47" s="131"/>
      <c r="Y47" s="271"/>
      <c r="Z47" s="272"/>
      <c r="AA47" s="273"/>
      <c r="AB47" s="141">
        <f>SUM(C47:AA47)</f>
        <v>10000</v>
      </c>
    </row>
    <row r="48" spans="1:29" ht="18.75">
      <c r="A48" s="238" t="s">
        <v>17</v>
      </c>
      <c r="B48" s="201" t="s">
        <v>575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3">
        <f>SUM(Q47)</f>
        <v>10000</v>
      </c>
      <c r="R48" s="203"/>
      <c r="S48" s="203"/>
      <c r="T48" s="203"/>
      <c r="U48" s="203"/>
      <c r="V48" s="203"/>
      <c r="W48" s="203"/>
      <c r="X48" s="203"/>
      <c r="Y48" s="295"/>
      <c r="Z48" s="296"/>
      <c r="AA48" s="297"/>
      <c r="AB48" s="199">
        <f>SUM(AB47)</f>
        <v>10000</v>
      </c>
      <c r="AC48" s="35"/>
    </row>
    <row r="49" spans="1:29" ht="18.75">
      <c r="A49" s="49" t="s">
        <v>387</v>
      </c>
      <c r="B49" s="49" t="s">
        <v>571</v>
      </c>
      <c r="C49" s="50">
        <v>59400</v>
      </c>
      <c r="D49" s="50">
        <v>89100</v>
      </c>
      <c r="E49" s="50"/>
      <c r="F49" s="50">
        <v>135000</v>
      </c>
      <c r="G49" s="50"/>
      <c r="H49" s="50"/>
      <c r="I49" s="50"/>
      <c r="J49" s="50">
        <v>16200</v>
      </c>
      <c r="K49" s="50"/>
      <c r="L49" s="50"/>
      <c r="M49" s="50">
        <v>1269000</v>
      </c>
      <c r="N49" s="50">
        <v>1971000</v>
      </c>
      <c r="O49" s="50">
        <v>3852000</v>
      </c>
      <c r="P49" s="50">
        <v>33750</v>
      </c>
      <c r="Q49" s="131">
        <v>76000</v>
      </c>
      <c r="R49" s="131">
        <v>15700</v>
      </c>
      <c r="S49" s="131"/>
      <c r="T49" s="131"/>
      <c r="U49" s="131"/>
      <c r="V49" s="131"/>
      <c r="W49" s="131">
        <v>3866427</v>
      </c>
      <c r="X49" s="131">
        <v>254620</v>
      </c>
      <c r="Y49" s="271"/>
      <c r="Z49" s="272"/>
      <c r="AA49" s="273"/>
      <c r="AB49" s="141">
        <f>SUM(C49:AA49)</f>
        <v>11638197</v>
      </c>
    </row>
    <row r="50" spans="1:29" ht="18.75">
      <c r="A50" s="49" t="s">
        <v>389</v>
      </c>
      <c r="B50" s="49" t="s">
        <v>572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>
        <v>2000000</v>
      </c>
      <c r="P50" s="50"/>
      <c r="Q50" s="131"/>
      <c r="R50" s="131"/>
      <c r="S50" s="131"/>
      <c r="T50" s="131"/>
      <c r="U50" s="131"/>
      <c r="V50" s="131"/>
      <c r="W50" s="131"/>
      <c r="X50" s="131"/>
      <c r="Y50" s="271"/>
      <c r="Z50" s="272"/>
      <c r="AA50" s="273"/>
      <c r="AB50" s="141">
        <f>SUM(C50:AA50)</f>
        <v>2000000</v>
      </c>
    </row>
    <row r="51" spans="1:29" ht="18.75">
      <c r="A51" s="49" t="s">
        <v>573</v>
      </c>
      <c r="B51" s="49" t="s">
        <v>306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131"/>
      <c r="R51" s="131"/>
      <c r="S51" s="131"/>
      <c r="T51" s="131"/>
      <c r="U51" s="131"/>
      <c r="V51" s="131"/>
      <c r="W51" s="131"/>
      <c r="X51" s="131"/>
      <c r="Y51" s="271"/>
      <c r="Z51" s="272"/>
      <c r="AA51" s="273"/>
      <c r="AB51" s="141">
        <f>SUM(C51:AA51)</f>
        <v>0</v>
      </c>
    </row>
    <row r="52" spans="1:29" ht="18.75">
      <c r="A52" s="49" t="s">
        <v>393</v>
      </c>
      <c r="B52" s="49" t="s">
        <v>392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>
        <v>400000</v>
      </c>
      <c r="P52" s="50"/>
      <c r="Q52" s="131">
        <v>3200</v>
      </c>
      <c r="R52" s="131">
        <v>800</v>
      </c>
      <c r="S52" s="131"/>
      <c r="T52" s="131"/>
      <c r="U52" s="131"/>
      <c r="V52" s="131"/>
      <c r="W52" s="131"/>
      <c r="X52" s="131"/>
      <c r="Y52" s="271"/>
      <c r="Z52" s="272"/>
      <c r="AA52" s="273"/>
      <c r="AB52" s="141">
        <f>SUM(C52:AA52)</f>
        <v>404000</v>
      </c>
    </row>
    <row r="53" spans="1:29" ht="18.75">
      <c r="A53" s="238" t="s">
        <v>19</v>
      </c>
      <c r="B53" s="201" t="s">
        <v>576</v>
      </c>
      <c r="C53" s="202">
        <f>SUM(C49:C52)</f>
        <v>59400</v>
      </c>
      <c r="D53" s="202">
        <f>SUM(D49:D52)</f>
        <v>89100</v>
      </c>
      <c r="E53" s="202"/>
      <c r="F53" s="202">
        <f>SUM(F49:F52)</f>
        <v>135000</v>
      </c>
      <c r="G53" s="202"/>
      <c r="H53" s="202"/>
      <c r="I53" s="202"/>
      <c r="J53" s="202">
        <f>SUM(J49:J52)</f>
        <v>16200</v>
      </c>
      <c r="K53" s="202"/>
      <c r="L53" s="202"/>
      <c r="M53" s="202">
        <f t="shared" ref="M53:R53" si="1">SUM(M49:M52)</f>
        <v>1269000</v>
      </c>
      <c r="N53" s="202">
        <f t="shared" si="1"/>
        <v>1971000</v>
      </c>
      <c r="O53" s="202">
        <f t="shared" si="1"/>
        <v>6252000</v>
      </c>
      <c r="P53" s="202">
        <f t="shared" si="1"/>
        <v>33750</v>
      </c>
      <c r="Q53" s="203">
        <f t="shared" si="1"/>
        <v>79200</v>
      </c>
      <c r="R53" s="203">
        <f t="shared" si="1"/>
        <v>16500</v>
      </c>
      <c r="S53" s="203"/>
      <c r="T53" s="203"/>
      <c r="U53" s="203"/>
      <c r="V53" s="203"/>
      <c r="W53" s="203">
        <f>SUM(W49:W52)</f>
        <v>3866427</v>
      </c>
      <c r="X53" s="203">
        <f>SUM(X49:X52)</f>
        <v>254620</v>
      </c>
      <c r="Y53" s="295"/>
      <c r="Z53" s="296"/>
      <c r="AA53" s="297"/>
      <c r="AB53" s="199">
        <f>SUM(AB49:AB52)</f>
        <v>14042197</v>
      </c>
      <c r="AC53" s="35"/>
    </row>
    <row r="54" spans="1:29" s="47" customFormat="1" ht="18.75">
      <c r="A54" s="109"/>
      <c r="B54" s="109" t="s">
        <v>307</v>
      </c>
      <c r="C54" s="110">
        <f>SUM(C25+C28+C46+C48+C53)</f>
        <v>279400</v>
      </c>
      <c r="D54" s="110">
        <f>SUM(D25+D28+D46+D48+D53)</f>
        <v>419100</v>
      </c>
      <c r="E54" s="110"/>
      <c r="F54" s="110">
        <f>SUM(F25+F28+F46+F48+F53)</f>
        <v>635000</v>
      </c>
      <c r="G54" s="110"/>
      <c r="H54" s="110"/>
      <c r="I54" s="110"/>
      <c r="J54" s="110">
        <f>SUM(J25+J28+J46+J48+J53)</f>
        <v>76200</v>
      </c>
      <c r="K54" s="110"/>
      <c r="L54" s="110"/>
      <c r="M54" s="110">
        <f t="shared" ref="M54:R54" si="2">SUM(M25+M28+M46+M48+M53)</f>
        <v>5969000</v>
      </c>
      <c r="N54" s="110">
        <f t="shared" si="2"/>
        <v>9601000</v>
      </c>
      <c r="O54" s="110">
        <f t="shared" si="2"/>
        <v>21222000</v>
      </c>
      <c r="P54" s="110">
        <f t="shared" si="2"/>
        <v>158750</v>
      </c>
      <c r="Q54" s="137">
        <f t="shared" si="2"/>
        <v>383000</v>
      </c>
      <c r="R54" s="137">
        <f t="shared" si="2"/>
        <v>78700</v>
      </c>
      <c r="S54" s="137"/>
      <c r="T54" s="137"/>
      <c r="U54" s="137"/>
      <c r="V54" s="137"/>
      <c r="W54" s="137">
        <f>SUM(W25+W28+W46+W48+W53)</f>
        <v>18186527</v>
      </c>
      <c r="X54" s="137">
        <f>SUM(X25+X28+X46+X48+X53)</f>
        <v>1405620</v>
      </c>
      <c r="Y54" s="274"/>
      <c r="Z54" s="275"/>
      <c r="AA54" s="276"/>
      <c r="AB54" s="133">
        <f>SUM(AB25+AB28+AB46+AB48+AB53)</f>
        <v>58414297</v>
      </c>
      <c r="AC54" s="103"/>
    </row>
    <row r="55" spans="1:29" s="107" customFormat="1" ht="18.75" hidden="1">
      <c r="A55" s="140" t="s">
        <v>548</v>
      </c>
      <c r="B55" s="140" t="s">
        <v>492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38"/>
      <c r="R55" s="138"/>
      <c r="S55" s="138"/>
      <c r="T55" s="138"/>
      <c r="U55" s="138"/>
      <c r="V55" s="138"/>
      <c r="W55" s="138"/>
      <c r="X55" s="138"/>
      <c r="Y55" s="298"/>
      <c r="Z55" s="299"/>
      <c r="AA55" s="300"/>
      <c r="AB55" s="141"/>
      <c r="AC55" s="106"/>
    </row>
    <row r="56" spans="1:29" s="107" customFormat="1" ht="18.75" hidden="1">
      <c r="A56" s="140" t="s">
        <v>549</v>
      </c>
      <c r="B56" s="140" t="s">
        <v>491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38"/>
      <c r="R56" s="138"/>
      <c r="S56" s="138"/>
      <c r="T56" s="138"/>
      <c r="U56" s="138"/>
      <c r="V56" s="138"/>
      <c r="W56" s="138"/>
      <c r="X56" s="138"/>
      <c r="Y56" s="298"/>
      <c r="Z56" s="299"/>
      <c r="AA56" s="300"/>
      <c r="AB56" s="141"/>
      <c r="AC56" s="106"/>
    </row>
    <row r="57" spans="1:29" s="107" customFormat="1" ht="18.75" hidden="1">
      <c r="A57" s="200"/>
      <c r="B57" s="200" t="s">
        <v>577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3"/>
      <c r="R57" s="203"/>
      <c r="S57" s="203"/>
      <c r="T57" s="203"/>
      <c r="U57" s="203"/>
      <c r="V57" s="203"/>
      <c r="W57" s="203"/>
      <c r="X57" s="203"/>
      <c r="Y57" s="295"/>
      <c r="Z57" s="296"/>
      <c r="AA57" s="297"/>
      <c r="AB57" s="199"/>
      <c r="AC57" s="106"/>
    </row>
    <row r="58" spans="1:29" s="107" customFormat="1" ht="18.75" hidden="1">
      <c r="A58" s="140" t="s">
        <v>550</v>
      </c>
      <c r="B58" s="140" t="s">
        <v>490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8"/>
      <c r="R58" s="138"/>
      <c r="S58" s="138"/>
      <c r="T58" s="138"/>
      <c r="U58" s="138"/>
      <c r="V58" s="138"/>
      <c r="W58" s="138"/>
      <c r="X58" s="138"/>
      <c r="Y58" s="298"/>
      <c r="Z58" s="299"/>
      <c r="AA58" s="300"/>
      <c r="AB58" s="141"/>
      <c r="AC58" s="106"/>
    </row>
    <row r="59" spans="1:29" s="107" customFormat="1" ht="18.75" hidden="1">
      <c r="A59" s="200"/>
      <c r="B59" s="200" t="s">
        <v>32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3"/>
      <c r="R59" s="203"/>
      <c r="S59" s="203"/>
      <c r="T59" s="203"/>
      <c r="U59" s="203"/>
      <c r="V59" s="203"/>
      <c r="W59" s="203"/>
      <c r="X59" s="203"/>
      <c r="Y59" s="295"/>
      <c r="Z59" s="296"/>
      <c r="AA59" s="297"/>
      <c r="AB59" s="199"/>
      <c r="AC59" s="106"/>
    </row>
    <row r="60" spans="1:29" s="107" customFormat="1" ht="18.75">
      <c r="A60" s="140" t="s">
        <v>578</v>
      </c>
      <c r="B60" s="140" t="s">
        <v>34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38"/>
      <c r="R60" s="138"/>
      <c r="S60" s="138"/>
      <c r="T60" s="138"/>
      <c r="U60" s="138"/>
      <c r="V60" s="138">
        <v>400000</v>
      </c>
      <c r="W60" s="138"/>
      <c r="X60" s="138"/>
      <c r="Y60" s="298"/>
      <c r="Z60" s="299"/>
      <c r="AA60" s="300"/>
      <c r="AB60" s="141">
        <f t="shared" ref="AB60:AB65" si="3">SUM(C60:AA60)</f>
        <v>400000</v>
      </c>
      <c r="AC60" s="106"/>
    </row>
    <row r="61" spans="1:29" s="107" customFormat="1" ht="18.75">
      <c r="A61" s="140" t="s">
        <v>648</v>
      </c>
      <c r="B61" s="140" t="s">
        <v>493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8"/>
      <c r="R61" s="138"/>
      <c r="S61" s="138"/>
      <c r="T61" s="138"/>
      <c r="U61" s="138"/>
      <c r="V61" s="138"/>
      <c r="W61" s="138"/>
      <c r="X61" s="138"/>
      <c r="Y61" s="298">
        <v>2484000</v>
      </c>
      <c r="Z61" s="299"/>
      <c r="AA61" s="300"/>
      <c r="AB61" s="141">
        <f t="shared" si="3"/>
        <v>2484000</v>
      </c>
      <c r="AC61" s="106"/>
    </row>
    <row r="62" spans="1:29" s="107" customFormat="1" ht="18.75">
      <c r="A62" s="140" t="s">
        <v>649</v>
      </c>
      <c r="B62" s="140" t="s">
        <v>650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38"/>
      <c r="R62" s="138"/>
      <c r="S62" s="138"/>
      <c r="T62" s="138"/>
      <c r="U62" s="138"/>
      <c r="V62" s="138"/>
      <c r="W62" s="138"/>
      <c r="X62" s="138"/>
      <c r="Y62" s="298">
        <v>2495000</v>
      </c>
      <c r="Z62" s="299"/>
      <c r="AA62" s="300"/>
      <c r="AB62" s="141">
        <f t="shared" si="3"/>
        <v>2495000</v>
      </c>
      <c r="AC62" s="106"/>
    </row>
    <row r="63" spans="1:29" ht="18.75">
      <c r="A63" s="60" t="s">
        <v>551</v>
      </c>
      <c r="B63" s="60" t="s">
        <v>308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139"/>
      <c r="R63" s="139"/>
      <c r="S63" s="139"/>
      <c r="T63" s="139"/>
      <c r="U63" s="139"/>
      <c r="V63" s="139"/>
      <c r="W63" s="139"/>
      <c r="X63" s="139"/>
      <c r="Y63" s="301"/>
      <c r="Z63" s="302"/>
      <c r="AA63" s="303"/>
      <c r="AB63" s="141">
        <f t="shared" si="3"/>
        <v>0</v>
      </c>
    </row>
    <row r="64" spans="1:29" ht="18.75">
      <c r="A64" s="60" t="s">
        <v>552</v>
      </c>
      <c r="B64" s="60" t="s">
        <v>494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139"/>
      <c r="R64" s="139"/>
      <c r="S64" s="139"/>
      <c r="T64" s="139"/>
      <c r="U64" s="139"/>
      <c r="V64" s="139"/>
      <c r="W64" s="139"/>
      <c r="X64" s="139"/>
      <c r="Y64" s="301"/>
      <c r="Z64" s="302"/>
      <c r="AA64" s="303"/>
      <c r="AB64" s="141">
        <f t="shared" si="3"/>
        <v>0</v>
      </c>
    </row>
    <row r="65" spans="1:29" ht="18.75">
      <c r="A65" s="60" t="s">
        <v>553</v>
      </c>
      <c r="B65" s="60" t="s">
        <v>309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139"/>
      <c r="R65" s="139"/>
      <c r="S65" s="139"/>
      <c r="T65" s="139"/>
      <c r="U65" s="139"/>
      <c r="V65" s="139"/>
      <c r="W65" s="139"/>
      <c r="X65" s="139"/>
      <c r="Y65" s="301"/>
      <c r="Z65" s="302"/>
      <c r="AA65" s="303"/>
      <c r="AB65" s="141">
        <f t="shared" si="3"/>
        <v>0</v>
      </c>
    </row>
    <row r="66" spans="1:29" ht="18.75">
      <c r="A66" s="200"/>
      <c r="B66" s="200" t="s">
        <v>36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3"/>
      <c r="R66" s="203"/>
      <c r="S66" s="203"/>
      <c r="T66" s="203"/>
      <c r="U66" s="203"/>
      <c r="V66" s="203">
        <f>SUM(V60:V65)</f>
        <v>400000</v>
      </c>
      <c r="W66" s="203"/>
      <c r="X66" s="203"/>
      <c r="Y66" s="295">
        <f>SUM(Y60:AA65)</f>
        <v>4979000</v>
      </c>
      <c r="Z66" s="296"/>
      <c r="AA66" s="297"/>
      <c r="AB66" s="199">
        <f>SUM(AB60:AB65)</f>
        <v>5379000</v>
      </c>
      <c r="AC66" s="35"/>
    </row>
    <row r="67" spans="1:29" s="47" customFormat="1" ht="18.75">
      <c r="A67" s="109"/>
      <c r="B67" s="109" t="s">
        <v>310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37"/>
      <c r="R67" s="137"/>
      <c r="S67" s="137"/>
      <c r="T67" s="137"/>
      <c r="U67" s="137"/>
      <c r="V67" s="137">
        <f>SUM(V57+V59+V66)</f>
        <v>400000</v>
      </c>
      <c r="W67" s="137"/>
      <c r="X67" s="137"/>
      <c r="Y67" s="274">
        <f>SUM(Y57+Y59+Y66)</f>
        <v>4979000</v>
      </c>
      <c r="Z67" s="275"/>
      <c r="AA67" s="276"/>
      <c r="AB67" s="133">
        <f>SUM(C67:AA67)</f>
        <v>5379000</v>
      </c>
      <c r="AC67" s="103"/>
    </row>
    <row r="68" spans="1:29" s="47" customFormat="1" ht="18.75">
      <c r="A68" s="240" t="s">
        <v>617</v>
      </c>
      <c r="B68" s="240" t="s">
        <v>618</v>
      </c>
      <c r="C68" s="241"/>
      <c r="D68" s="241"/>
      <c r="E68" s="241"/>
      <c r="F68" s="241"/>
      <c r="G68" s="241">
        <v>44247005</v>
      </c>
      <c r="H68" s="241"/>
      <c r="I68" s="241"/>
      <c r="J68" s="241"/>
      <c r="K68" s="241"/>
      <c r="L68" s="241"/>
      <c r="M68" s="241"/>
      <c r="N68" s="241"/>
      <c r="O68" s="241"/>
      <c r="P68" s="241"/>
      <c r="Q68" s="242"/>
      <c r="R68" s="242"/>
      <c r="S68" s="242"/>
      <c r="T68" s="242"/>
      <c r="U68" s="242"/>
      <c r="V68" s="242"/>
      <c r="W68" s="242"/>
      <c r="X68" s="242"/>
      <c r="Y68" s="243"/>
      <c r="Z68" s="244"/>
      <c r="AA68" s="245"/>
      <c r="AB68" s="246">
        <f>SUM(C68:Y68)</f>
        <v>44247005</v>
      </c>
      <c r="AC68" s="103"/>
    </row>
    <row r="69" spans="1:29" ht="18.75">
      <c r="A69" s="60" t="s">
        <v>554</v>
      </c>
      <c r="B69" s="187" t="s">
        <v>579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213">
        <v>855600</v>
      </c>
      <c r="P69" s="50"/>
      <c r="Q69" s="139"/>
      <c r="R69" s="139"/>
      <c r="S69" s="139"/>
      <c r="T69" s="139"/>
      <c r="U69" s="139"/>
      <c r="V69" s="139"/>
      <c r="W69" s="139"/>
      <c r="X69" s="139"/>
      <c r="Y69" s="301"/>
      <c r="Z69" s="302"/>
      <c r="AA69" s="303"/>
      <c r="AB69" s="141">
        <f>SUM(C69:AA69)</f>
        <v>855600</v>
      </c>
    </row>
    <row r="70" spans="1:29" ht="18.75">
      <c r="A70" s="60" t="s">
        <v>606</v>
      </c>
      <c r="B70" s="60" t="s">
        <v>586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13">
        <v>29855185</v>
      </c>
      <c r="P70" s="50"/>
      <c r="Q70" s="139"/>
      <c r="R70" s="139"/>
      <c r="S70" s="139"/>
      <c r="T70" s="139"/>
      <c r="U70" s="139"/>
      <c r="V70" s="139"/>
      <c r="W70" s="139"/>
      <c r="X70" s="139"/>
      <c r="Y70" s="301"/>
      <c r="Z70" s="302"/>
      <c r="AA70" s="303"/>
      <c r="AB70" s="141">
        <f>SUM(C70:AA70)</f>
        <v>29855185</v>
      </c>
    </row>
    <row r="71" spans="1:29" ht="18.75">
      <c r="A71" s="200"/>
      <c r="B71" s="200" t="s">
        <v>585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>
        <f>SUM(O68:O70)</f>
        <v>30710785</v>
      </c>
      <c r="P71" s="202"/>
      <c r="Q71" s="203"/>
      <c r="R71" s="203"/>
      <c r="S71" s="203"/>
      <c r="T71" s="203"/>
      <c r="U71" s="203"/>
      <c r="V71" s="203"/>
      <c r="W71" s="203"/>
      <c r="X71" s="203"/>
      <c r="Y71" s="295"/>
      <c r="Z71" s="296"/>
      <c r="AA71" s="297"/>
      <c r="AB71" s="199">
        <f>SUM(AB69:AB70)</f>
        <v>30710785</v>
      </c>
      <c r="AC71" s="35"/>
    </row>
    <row r="72" spans="1:29" ht="18.75">
      <c r="A72" s="60" t="s">
        <v>641</v>
      </c>
      <c r="B72" s="60" t="s">
        <v>580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213">
        <v>1500000</v>
      </c>
      <c r="P72" s="50"/>
      <c r="Q72" s="139"/>
      <c r="R72" s="139"/>
      <c r="S72" s="139"/>
      <c r="T72" s="139"/>
      <c r="U72" s="139"/>
      <c r="V72" s="139"/>
      <c r="W72" s="139"/>
      <c r="X72" s="139"/>
      <c r="Y72" s="301"/>
      <c r="Z72" s="302"/>
      <c r="AA72" s="303"/>
      <c r="AB72" s="141">
        <f>SUM(C72:AA72)</f>
        <v>1500000</v>
      </c>
    </row>
    <row r="73" spans="1:29" ht="18.75">
      <c r="A73" s="60" t="s">
        <v>642</v>
      </c>
      <c r="B73" s="60" t="s">
        <v>581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213"/>
      <c r="P73" s="50"/>
      <c r="Q73" s="139"/>
      <c r="R73" s="139"/>
      <c r="S73" s="139">
        <v>19012196</v>
      </c>
      <c r="T73" s="139"/>
      <c r="U73" s="139"/>
      <c r="V73" s="139"/>
      <c r="W73" s="139"/>
      <c r="X73" s="139"/>
      <c r="Y73" s="301"/>
      <c r="Z73" s="302"/>
      <c r="AA73" s="303"/>
      <c r="AB73" s="141">
        <f>SUM(C73:AA73)</f>
        <v>19012196</v>
      </c>
    </row>
    <row r="74" spans="1:29" ht="18.75">
      <c r="A74" s="60" t="s">
        <v>643</v>
      </c>
      <c r="B74" s="60" t="s">
        <v>582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213"/>
      <c r="P74" s="50"/>
      <c r="Q74" s="139"/>
      <c r="R74" s="139"/>
      <c r="S74" s="139"/>
      <c r="T74" s="139">
        <v>18720400</v>
      </c>
      <c r="U74" s="139"/>
      <c r="V74" s="139"/>
      <c r="W74" s="139"/>
      <c r="X74" s="139"/>
      <c r="Y74" s="301"/>
      <c r="Z74" s="302"/>
      <c r="AA74" s="303"/>
      <c r="AB74" s="141">
        <f>SUM(C74:AA74)</f>
        <v>18720400</v>
      </c>
    </row>
    <row r="75" spans="1:29" ht="18.75">
      <c r="A75" s="60" t="s">
        <v>644</v>
      </c>
      <c r="B75" s="60" t="s">
        <v>583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213"/>
      <c r="P75" s="50"/>
      <c r="Q75" s="139"/>
      <c r="R75" s="139"/>
      <c r="S75" s="139"/>
      <c r="T75" s="139"/>
      <c r="U75" s="139"/>
      <c r="V75" s="139"/>
      <c r="W75" s="139"/>
      <c r="X75" s="139"/>
      <c r="Y75" s="301"/>
      <c r="Z75" s="302"/>
      <c r="AA75" s="303"/>
      <c r="AB75" s="141">
        <f>SUM(C75:AA75)</f>
        <v>0</v>
      </c>
    </row>
    <row r="76" spans="1:29" ht="18.75">
      <c r="A76" s="60" t="s">
        <v>645</v>
      </c>
      <c r="B76" s="60" t="s">
        <v>597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13">
        <v>820000</v>
      </c>
      <c r="P76" s="50"/>
      <c r="Q76" s="139"/>
      <c r="R76" s="139"/>
      <c r="S76" s="139"/>
      <c r="T76" s="139"/>
      <c r="U76" s="139"/>
      <c r="V76" s="139"/>
      <c r="W76" s="139"/>
      <c r="X76" s="139"/>
      <c r="Y76" s="301"/>
      <c r="Z76" s="302"/>
      <c r="AA76" s="303"/>
      <c r="AB76" s="141">
        <f>SUM(C76:AA76)</f>
        <v>820000</v>
      </c>
    </row>
    <row r="77" spans="1:29" ht="18.75">
      <c r="A77" s="200"/>
      <c r="B77" s="200" t="s">
        <v>584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>
        <f>SUM(O72:O76)</f>
        <v>2320000</v>
      </c>
      <c r="P77" s="202"/>
      <c r="Q77" s="203"/>
      <c r="R77" s="203"/>
      <c r="S77" s="203">
        <f>SUM(S72:S76)</f>
        <v>19012196</v>
      </c>
      <c r="T77" s="203">
        <f>SUM(T72:T76)</f>
        <v>18720400</v>
      </c>
      <c r="U77" s="203"/>
      <c r="V77" s="203"/>
      <c r="W77" s="203"/>
      <c r="X77" s="203"/>
      <c r="Y77" s="295"/>
      <c r="Z77" s="296"/>
      <c r="AA77" s="297"/>
      <c r="AB77" s="199">
        <f>SUM(AB72:AB76)</f>
        <v>40052596</v>
      </c>
      <c r="AC77" s="35"/>
    </row>
    <row r="78" spans="1:29" ht="18.75">
      <c r="A78" s="60" t="s">
        <v>61</v>
      </c>
      <c r="B78" s="250" t="s">
        <v>311</v>
      </c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>
        <v>16700561</v>
      </c>
      <c r="P78" s="251"/>
      <c r="Q78" s="252"/>
      <c r="R78" s="252"/>
      <c r="S78" s="252"/>
      <c r="T78" s="252"/>
      <c r="U78" s="252"/>
      <c r="V78" s="252"/>
      <c r="W78" s="252"/>
      <c r="X78" s="252"/>
      <c r="Y78" s="304"/>
      <c r="Z78" s="305"/>
      <c r="AA78" s="306"/>
      <c r="AB78" s="253">
        <f>SUM(C78:AA78)</f>
        <v>16700561</v>
      </c>
    </row>
    <row r="79" spans="1:29" s="47" customFormat="1" ht="18.75">
      <c r="A79" s="109"/>
      <c r="B79" s="109" t="s">
        <v>312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>
        <f>SUM(O71+O77+O78)</f>
        <v>49731346</v>
      </c>
      <c r="P79" s="110"/>
      <c r="Q79" s="137"/>
      <c r="R79" s="137"/>
      <c r="S79" s="137">
        <f>SUM(S71+S77+S78)</f>
        <v>19012196</v>
      </c>
      <c r="T79" s="137">
        <f>SUM(T71+T77+T78)</f>
        <v>18720400</v>
      </c>
      <c r="U79" s="137"/>
      <c r="V79" s="137"/>
      <c r="W79" s="137"/>
      <c r="X79" s="137"/>
      <c r="Y79" s="274"/>
      <c r="Z79" s="275"/>
      <c r="AA79" s="276"/>
      <c r="AB79" s="133">
        <f>SUM(AB71+AB77+AB78)</f>
        <v>87463942</v>
      </c>
      <c r="AC79" s="103"/>
    </row>
    <row r="80" spans="1:29" s="107" customFormat="1" ht="18.75">
      <c r="A80" s="140" t="s">
        <v>555</v>
      </c>
      <c r="B80" s="104" t="s">
        <v>646</v>
      </c>
      <c r="C80" s="105"/>
      <c r="D80" s="105"/>
      <c r="E80" s="105"/>
      <c r="F80" s="105"/>
      <c r="G80" s="105"/>
      <c r="H80" s="105"/>
      <c r="I80" s="105"/>
      <c r="J80" s="105"/>
      <c r="K80" s="105">
        <v>15360000</v>
      </c>
      <c r="L80" s="105"/>
      <c r="M80" s="105">
        <v>30000000</v>
      </c>
      <c r="N80" s="105"/>
      <c r="O80" s="105">
        <v>158663900</v>
      </c>
      <c r="P80" s="105"/>
      <c r="Q80" s="138"/>
      <c r="R80" s="138"/>
      <c r="S80" s="138"/>
      <c r="T80" s="138"/>
      <c r="U80" s="138"/>
      <c r="V80" s="138"/>
      <c r="W80" s="138"/>
      <c r="X80" s="138"/>
      <c r="Y80" s="298"/>
      <c r="Z80" s="299"/>
      <c r="AA80" s="300"/>
      <c r="AB80" s="141">
        <f>SUM(C80:AA80)</f>
        <v>204023900</v>
      </c>
      <c r="AC80" s="106"/>
    </row>
    <row r="81" spans="1:29" s="107" customFormat="1" ht="18.75">
      <c r="A81" s="140" t="s">
        <v>587</v>
      </c>
      <c r="B81" s="140" t="s">
        <v>588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>
        <v>12600000</v>
      </c>
      <c r="P81" s="105"/>
      <c r="Q81" s="138"/>
      <c r="R81" s="138"/>
      <c r="S81" s="138"/>
      <c r="T81" s="138"/>
      <c r="U81" s="138"/>
      <c r="V81" s="138"/>
      <c r="W81" s="138"/>
      <c r="X81" s="138"/>
      <c r="Y81" s="298"/>
      <c r="Z81" s="299"/>
      <c r="AA81" s="300"/>
      <c r="AB81" s="141">
        <f>SUM(C81:AA81)</f>
        <v>12600000</v>
      </c>
      <c r="AC81" s="106"/>
    </row>
    <row r="82" spans="1:29" s="107" customFormat="1" ht="18.75">
      <c r="A82" s="140" t="s">
        <v>556</v>
      </c>
      <c r="B82" s="104" t="s">
        <v>440</v>
      </c>
      <c r="C82" s="105"/>
      <c r="D82" s="105"/>
      <c r="E82" s="105"/>
      <c r="F82" s="105"/>
      <c r="G82" s="105"/>
      <c r="H82" s="105"/>
      <c r="I82" s="105"/>
      <c r="J82" s="105"/>
      <c r="K82" s="105">
        <v>4147200</v>
      </c>
      <c r="L82" s="105"/>
      <c r="M82" s="105">
        <v>8100000</v>
      </c>
      <c r="N82" s="105"/>
      <c r="O82" s="105">
        <v>43537319</v>
      </c>
      <c r="P82" s="105"/>
      <c r="Q82" s="138"/>
      <c r="R82" s="138"/>
      <c r="S82" s="138"/>
      <c r="T82" s="138"/>
      <c r="U82" s="138"/>
      <c r="V82" s="138"/>
      <c r="W82" s="138"/>
      <c r="X82" s="138"/>
      <c r="Y82" s="298"/>
      <c r="Z82" s="299"/>
      <c r="AA82" s="300"/>
      <c r="AB82" s="141">
        <f>SUM(C82:AA82)</f>
        <v>55784519</v>
      </c>
      <c r="AC82" s="106"/>
    </row>
    <row r="83" spans="1:29" s="47" customFormat="1" ht="18.75">
      <c r="A83" s="109"/>
      <c r="B83" s="109" t="s">
        <v>80</v>
      </c>
      <c r="C83" s="110"/>
      <c r="D83" s="110"/>
      <c r="E83" s="110"/>
      <c r="F83" s="110"/>
      <c r="G83" s="110"/>
      <c r="H83" s="110"/>
      <c r="I83" s="110"/>
      <c r="J83" s="110"/>
      <c r="K83" s="110">
        <f>SUM(K80:K82)</f>
        <v>19507200</v>
      </c>
      <c r="L83" s="110"/>
      <c r="M83" s="110">
        <f>SUM(M80:M82)</f>
        <v>38100000</v>
      </c>
      <c r="N83" s="110"/>
      <c r="O83" s="110">
        <f>SUM(O80:O82)</f>
        <v>214801219</v>
      </c>
      <c r="P83" s="110"/>
      <c r="Q83" s="137"/>
      <c r="R83" s="137"/>
      <c r="S83" s="137"/>
      <c r="T83" s="137"/>
      <c r="U83" s="137"/>
      <c r="V83" s="137"/>
      <c r="W83" s="137"/>
      <c r="X83" s="137"/>
      <c r="Y83" s="274"/>
      <c r="Z83" s="275"/>
      <c r="AA83" s="276"/>
      <c r="AB83" s="133">
        <f>SUM(AB80:AB82)</f>
        <v>272408419</v>
      </c>
      <c r="AC83" s="103"/>
    </row>
    <row r="84" spans="1:29" ht="18.75" customHeight="1">
      <c r="A84" s="60" t="s">
        <v>557</v>
      </c>
      <c r="B84" s="60" t="s">
        <v>313</v>
      </c>
      <c r="C84" s="50"/>
      <c r="D84" s="50"/>
      <c r="E84" s="50"/>
      <c r="F84" s="50"/>
      <c r="G84" s="50"/>
      <c r="H84" s="50"/>
      <c r="I84" s="50"/>
      <c r="J84" s="50"/>
      <c r="K84" s="213"/>
      <c r="L84" s="50"/>
      <c r="M84" s="50"/>
      <c r="N84" s="50"/>
      <c r="O84" s="50">
        <v>43827000</v>
      </c>
      <c r="P84" s="50"/>
      <c r="Q84" s="139"/>
      <c r="R84" s="139"/>
      <c r="S84" s="139"/>
      <c r="T84" s="139"/>
      <c r="U84" s="139"/>
      <c r="V84" s="139"/>
      <c r="W84" s="139"/>
      <c r="X84" s="139"/>
      <c r="Y84" s="301"/>
      <c r="Z84" s="302"/>
      <c r="AA84" s="303"/>
      <c r="AB84" s="141">
        <f>SUM(C84:AA84)</f>
        <v>43827000</v>
      </c>
    </row>
    <row r="85" spans="1:29" ht="18.75" customHeight="1">
      <c r="A85" s="60" t="s">
        <v>595</v>
      </c>
      <c r="B85" s="60" t="s">
        <v>596</v>
      </c>
      <c r="C85" s="50"/>
      <c r="D85" s="50"/>
      <c r="E85" s="50">
        <v>12106100</v>
      </c>
      <c r="F85" s="50"/>
      <c r="G85" s="50"/>
      <c r="H85" s="50"/>
      <c r="I85" s="50"/>
      <c r="J85" s="50"/>
      <c r="K85" s="213"/>
      <c r="L85" s="50"/>
      <c r="M85" s="50"/>
      <c r="N85" s="50"/>
      <c r="O85" s="50"/>
      <c r="P85" s="50"/>
      <c r="Q85" s="139"/>
      <c r="R85" s="139"/>
      <c r="S85" s="139"/>
      <c r="T85" s="139"/>
      <c r="U85" s="139"/>
      <c r="V85" s="139"/>
      <c r="W85" s="139"/>
      <c r="X85" s="139"/>
      <c r="Y85" s="301"/>
      <c r="Z85" s="302"/>
      <c r="AA85" s="303"/>
      <c r="AB85" s="141">
        <f>SUM(C85:AA85)</f>
        <v>12106100</v>
      </c>
    </row>
    <row r="86" spans="1:29" ht="21" customHeight="1">
      <c r="A86" s="60" t="s">
        <v>558</v>
      </c>
      <c r="B86" s="60" t="s">
        <v>314</v>
      </c>
      <c r="C86" s="50"/>
      <c r="D86" s="50"/>
      <c r="E86" s="50">
        <v>3268862</v>
      </c>
      <c r="F86" s="50"/>
      <c r="G86" s="50"/>
      <c r="H86" s="50"/>
      <c r="I86" s="50"/>
      <c r="J86" s="50"/>
      <c r="K86" s="213"/>
      <c r="L86" s="50"/>
      <c r="M86" s="50"/>
      <c r="N86" s="50"/>
      <c r="O86" s="50">
        <v>11834000</v>
      </c>
      <c r="P86" s="50"/>
      <c r="Q86" s="139"/>
      <c r="R86" s="139"/>
      <c r="S86" s="139"/>
      <c r="T86" s="139"/>
      <c r="U86" s="139"/>
      <c r="V86" s="139"/>
      <c r="W86" s="139"/>
      <c r="X86" s="139"/>
      <c r="Y86" s="301"/>
      <c r="Z86" s="302"/>
      <c r="AA86" s="303"/>
      <c r="AB86" s="141">
        <f>SUM(C86:AA86)</f>
        <v>15102862</v>
      </c>
    </row>
    <row r="87" spans="1:29" s="47" customFormat="1" ht="18.75">
      <c r="A87" s="109"/>
      <c r="B87" s="109" t="s">
        <v>88</v>
      </c>
      <c r="C87" s="110"/>
      <c r="D87" s="110"/>
      <c r="E87" s="110">
        <f>SUM(E84:E86)</f>
        <v>15374962</v>
      </c>
      <c r="F87" s="110"/>
      <c r="G87" s="110"/>
      <c r="H87" s="110"/>
      <c r="I87" s="110"/>
      <c r="J87" s="110"/>
      <c r="K87" s="214"/>
      <c r="L87" s="110"/>
      <c r="M87" s="110"/>
      <c r="N87" s="110"/>
      <c r="O87" s="110">
        <f>SUM(O84:O86)</f>
        <v>55661000</v>
      </c>
      <c r="P87" s="110"/>
      <c r="Q87" s="137"/>
      <c r="R87" s="137"/>
      <c r="S87" s="137"/>
      <c r="T87" s="137"/>
      <c r="U87" s="137"/>
      <c r="V87" s="137"/>
      <c r="W87" s="137"/>
      <c r="X87" s="137"/>
      <c r="Y87" s="274"/>
      <c r="Z87" s="275"/>
      <c r="AA87" s="276"/>
      <c r="AB87" s="133">
        <f>SUM(AB84:AB86)</f>
        <v>71035962</v>
      </c>
      <c r="AC87" s="103"/>
    </row>
    <row r="88" spans="1:29" s="63" customFormat="1" ht="18.75" hidden="1">
      <c r="A88" s="60" t="s">
        <v>559</v>
      </c>
      <c r="B88" s="61" t="s">
        <v>102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139"/>
      <c r="R88" s="139"/>
      <c r="S88" s="139"/>
      <c r="T88" s="139"/>
      <c r="U88" s="139"/>
      <c r="V88" s="139"/>
      <c r="W88" s="139"/>
      <c r="X88" s="139"/>
      <c r="Y88" s="301"/>
      <c r="Z88" s="302"/>
      <c r="AA88" s="303"/>
      <c r="AB88" s="141"/>
    </row>
    <row r="89" spans="1:29" s="63" customFormat="1" ht="18.75">
      <c r="A89" s="60" t="s">
        <v>608</v>
      </c>
      <c r="B89" s="60" t="s">
        <v>647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213">
        <v>10000000</v>
      </c>
      <c r="P89" s="62"/>
      <c r="Q89" s="139"/>
      <c r="R89" s="139"/>
      <c r="S89" s="139"/>
      <c r="T89" s="139">
        <v>20066000</v>
      </c>
      <c r="U89" s="139"/>
      <c r="V89" s="139"/>
      <c r="W89" s="139"/>
      <c r="X89" s="139"/>
      <c r="Y89" s="301"/>
      <c r="Z89" s="302"/>
      <c r="AA89" s="303"/>
      <c r="AB89" s="141">
        <f>SUM(C89:AA89)</f>
        <v>30066000</v>
      </c>
    </row>
    <row r="90" spans="1:29" s="47" customFormat="1" ht="18.75">
      <c r="A90" s="109"/>
      <c r="B90" s="109" t="s">
        <v>315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>
        <f>SUM(O88:O89)</f>
        <v>10000000</v>
      </c>
      <c r="P90" s="110"/>
      <c r="Q90" s="137"/>
      <c r="R90" s="137"/>
      <c r="S90" s="137"/>
      <c r="T90" s="137">
        <f>SUM(T88:T89)</f>
        <v>20066000</v>
      </c>
      <c r="U90" s="137"/>
      <c r="V90" s="137"/>
      <c r="W90" s="137"/>
      <c r="X90" s="137"/>
      <c r="Y90" s="274"/>
      <c r="Z90" s="275"/>
      <c r="AA90" s="276"/>
      <c r="AB90" s="133">
        <f>SUM(AB89)</f>
        <v>30066000</v>
      </c>
      <c r="AC90" s="103"/>
    </row>
    <row r="91" spans="1:29" ht="18.75" hidden="1">
      <c r="A91" s="146">
        <v>59141</v>
      </c>
      <c r="B91" s="146" t="s">
        <v>115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33"/>
    </row>
    <row r="92" spans="1:29" s="47" customFormat="1" ht="18.75" hidden="1">
      <c r="A92" s="109"/>
      <c r="B92" s="109" t="s">
        <v>316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3"/>
      <c r="AC92" s="103"/>
    </row>
    <row r="93" spans="1:29" s="47" customFormat="1" ht="18.75">
      <c r="A93" s="109" t="s">
        <v>592</v>
      </c>
      <c r="B93" s="109" t="s">
        <v>593</v>
      </c>
      <c r="C93" s="110"/>
      <c r="D93" s="110"/>
      <c r="E93" s="110"/>
      <c r="F93" s="110"/>
      <c r="G93" s="110">
        <v>2363781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37"/>
      <c r="R93" s="137"/>
      <c r="S93" s="137"/>
      <c r="T93" s="137"/>
      <c r="U93" s="137"/>
      <c r="V93" s="137"/>
      <c r="W93" s="137"/>
      <c r="X93" s="137"/>
      <c r="Y93" s="274"/>
      <c r="Z93" s="275"/>
      <c r="AA93" s="276"/>
      <c r="AB93" s="133">
        <f>SUM(C93:AA93)</f>
        <v>2363781</v>
      </c>
      <c r="AC93" s="255"/>
    </row>
    <row r="94" spans="1:29" s="47" customFormat="1" ht="21.75" customHeight="1">
      <c r="A94" s="109" t="s">
        <v>560</v>
      </c>
      <c r="B94" s="109" t="s">
        <v>481</v>
      </c>
      <c r="C94" s="110"/>
      <c r="D94" s="110"/>
      <c r="E94" s="110"/>
      <c r="F94" s="110"/>
      <c r="G94" s="110"/>
      <c r="H94" s="224"/>
      <c r="I94" s="239">
        <v>91281852</v>
      </c>
      <c r="J94" s="110"/>
      <c r="K94" s="110"/>
      <c r="L94" s="110"/>
      <c r="M94" s="110"/>
      <c r="N94" s="110"/>
      <c r="O94" s="110"/>
      <c r="P94" s="110"/>
      <c r="Q94" s="137"/>
      <c r="R94" s="137"/>
      <c r="S94" s="137"/>
      <c r="T94" s="137"/>
      <c r="U94" s="137"/>
      <c r="V94" s="137"/>
      <c r="W94" s="137"/>
      <c r="X94" s="137"/>
      <c r="Y94" s="274"/>
      <c r="Z94" s="275"/>
      <c r="AA94" s="276"/>
      <c r="AB94" s="133">
        <f>SUM(C94:AA94)</f>
        <v>91281852</v>
      </c>
      <c r="AC94" s="255"/>
    </row>
    <row r="95" spans="1:29" s="51" customFormat="1" ht="26.25" customHeight="1">
      <c r="A95" s="145"/>
      <c r="B95" s="145" t="s">
        <v>317</v>
      </c>
      <c r="C95" s="150">
        <f>SUM(C17+C21+C54+C67+C79+C83+C87+C90+C93+C94)</f>
        <v>7182591</v>
      </c>
      <c r="D95" s="150">
        <f>SUM(D17+D21+D54+D67+D79+D83+D87+D90+D93+D94)</f>
        <v>419100</v>
      </c>
      <c r="E95" s="150">
        <v>15374962</v>
      </c>
      <c r="F95" s="150">
        <f>SUM(F17+F21+F54+F67+F79+F83+F87+F90+F93+F94)</f>
        <v>635000</v>
      </c>
      <c r="G95" s="150">
        <f>SUM(G17+G21+G54+G67+G68+G79+G83+G87+G90+G93+G94)</f>
        <v>46610786</v>
      </c>
      <c r="H95" s="150"/>
      <c r="I95" s="209">
        <f>SUM(I94)</f>
        <v>91281852</v>
      </c>
      <c r="J95" s="150">
        <f>SUM(J17+J21+J54+J67+J79+J83+J87+J90+J93+J94)</f>
        <v>478860</v>
      </c>
      <c r="K95" s="209">
        <f>SUM(K17+K21+K54+K67+K79+K83+K87+K90+K93+K94)</f>
        <v>19507200</v>
      </c>
      <c r="L95" s="150"/>
      <c r="M95" s="150">
        <f t="shared" ref="M95:Y95" si="4">SUM(M17+M21+M54+M67+M79+M83+M87+M90+M93+M94)</f>
        <v>44069000</v>
      </c>
      <c r="N95" s="150">
        <f t="shared" si="4"/>
        <v>9601000</v>
      </c>
      <c r="O95" s="150">
        <f t="shared" si="4"/>
        <v>358085222</v>
      </c>
      <c r="P95" s="150">
        <f t="shared" si="4"/>
        <v>158750</v>
      </c>
      <c r="Q95" s="149">
        <f t="shared" si="4"/>
        <v>3447552</v>
      </c>
      <c r="R95" s="149">
        <f t="shared" si="4"/>
        <v>962542</v>
      </c>
      <c r="S95" s="149">
        <f t="shared" si="4"/>
        <v>19012196</v>
      </c>
      <c r="T95" s="208">
        <f t="shared" si="4"/>
        <v>38786400</v>
      </c>
      <c r="U95" s="149">
        <f t="shared" si="4"/>
        <v>287300</v>
      </c>
      <c r="V95" s="149">
        <f t="shared" si="4"/>
        <v>400000</v>
      </c>
      <c r="W95" s="149">
        <f t="shared" si="4"/>
        <v>18186527</v>
      </c>
      <c r="X95" s="149">
        <f t="shared" si="4"/>
        <v>7322988</v>
      </c>
      <c r="Y95" s="307">
        <f t="shared" si="4"/>
        <v>4979000</v>
      </c>
      <c r="Z95" s="308"/>
      <c r="AA95" s="309"/>
      <c r="AB95" s="133">
        <f>SUM(C95:AA95)</f>
        <v>686788828</v>
      </c>
      <c r="AC95" s="64"/>
    </row>
    <row r="96" spans="1:29">
      <c r="O96" s="35"/>
    </row>
    <row r="97" spans="28:29">
      <c r="AB97" s="103"/>
      <c r="AC97" s="35"/>
    </row>
  </sheetData>
  <mergeCells count="90">
    <mergeCell ref="Y93:AA93"/>
    <mergeCell ref="Y94:AA94"/>
    <mergeCell ref="Y95:AA95"/>
    <mergeCell ref="Y4:AA4"/>
    <mergeCell ref="Y87:AA87"/>
    <mergeCell ref="Y88:AA88"/>
    <mergeCell ref="Y89:AA89"/>
    <mergeCell ref="Y90:AA90"/>
    <mergeCell ref="Y83:AA83"/>
    <mergeCell ref="Y84:AA84"/>
    <mergeCell ref="Y85:AA85"/>
    <mergeCell ref="Y86:AA86"/>
    <mergeCell ref="Y79:AA79"/>
    <mergeCell ref="Y80:AA80"/>
    <mergeCell ref="Y81:AA81"/>
    <mergeCell ref="Y82:AA82"/>
    <mergeCell ref="Y75:AA75"/>
    <mergeCell ref="Y76:AA76"/>
    <mergeCell ref="Y77:AA77"/>
    <mergeCell ref="Y78:AA78"/>
    <mergeCell ref="Y71:AA71"/>
    <mergeCell ref="Y72:AA72"/>
    <mergeCell ref="Y73:AA73"/>
    <mergeCell ref="Y74:AA74"/>
    <mergeCell ref="Y66:AA66"/>
    <mergeCell ref="Y67:AA67"/>
    <mergeCell ref="Y69:AA69"/>
    <mergeCell ref="Y70:AA70"/>
    <mergeCell ref="Y62:AA62"/>
    <mergeCell ref="Y63:AA63"/>
    <mergeCell ref="Y64:AA64"/>
    <mergeCell ref="Y65:AA65"/>
    <mergeCell ref="Y58:AA58"/>
    <mergeCell ref="Y59:AA59"/>
    <mergeCell ref="Y60:AA60"/>
    <mergeCell ref="Y61:AA61"/>
    <mergeCell ref="Y54:AA54"/>
    <mergeCell ref="Y55:AA55"/>
    <mergeCell ref="Y56:AA56"/>
    <mergeCell ref="Y57:AA57"/>
    <mergeCell ref="Y52:AA52"/>
    <mergeCell ref="Y53:AA53"/>
    <mergeCell ref="Y48:AA48"/>
    <mergeCell ref="Y49:AA49"/>
    <mergeCell ref="Y50:AA50"/>
    <mergeCell ref="Y51:AA51"/>
    <mergeCell ref="Y43:AA43"/>
    <mergeCell ref="Y44:AA44"/>
    <mergeCell ref="Y46:AA46"/>
    <mergeCell ref="Y47:AA47"/>
    <mergeCell ref="Y39:AA39"/>
    <mergeCell ref="Y40:AA40"/>
    <mergeCell ref="Y41:AA41"/>
    <mergeCell ref="Y42:AA42"/>
    <mergeCell ref="Y34:AA34"/>
    <mergeCell ref="Y35:AA35"/>
    <mergeCell ref="Y36:AA36"/>
    <mergeCell ref="Y37:AA37"/>
    <mergeCell ref="Y30:AA30"/>
    <mergeCell ref="Y31:AA31"/>
    <mergeCell ref="Y32:AA32"/>
    <mergeCell ref="Y33:AA33"/>
    <mergeCell ref="Y26:AA26"/>
    <mergeCell ref="Y27:AA27"/>
    <mergeCell ref="Y28:AA28"/>
    <mergeCell ref="Y29:AA29"/>
    <mergeCell ref="Y24:AA24"/>
    <mergeCell ref="Y25:AA25"/>
    <mergeCell ref="Y21:AA21"/>
    <mergeCell ref="Y22:AA22"/>
    <mergeCell ref="Y23:AA23"/>
    <mergeCell ref="Y17:AA17"/>
    <mergeCell ref="Y18:AA18"/>
    <mergeCell ref="Y19:AA19"/>
    <mergeCell ref="Y20:AA20"/>
    <mergeCell ref="Y13:AA13"/>
    <mergeCell ref="Y14:AA14"/>
    <mergeCell ref="Y15:AA15"/>
    <mergeCell ref="Y16:AA16"/>
    <mergeCell ref="Y9:AA9"/>
    <mergeCell ref="Y10:AA10"/>
    <mergeCell ref="Y11:AA11"/>
    <mergeCell ref="Y12:AA12"/>
    <mergeCell ref="A1:AB1"/>
    <mergeCell ref="A7:A8"/>
    <mergeCell ref="B7:B8"/>
    <mergeCell ref="AB7:AB8"/>
    <mergeCell ref="Y8:AA8"/>
    <mergeCell ref="Y3:AA3"/>
    <mergeCell ref="Y2:AA2"/>
  </mergeCells>
  <phoneticPr fontId="30" type="noConversion"/>
  <printOptions horizontalCentered="1" verticalCentered="1"/>
  <pageMargins left="0" right="0" top="0" bottom="0" header="0" footer="0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40"/>
  <sheetViews>
    <sheetView topLeftCell="C10" zoomScale="75" zoomScaleNormal="75" workbookViewId="0">
      <selection activeCell="F31" sqref="F31"/>
    </sheetView>
    <sheetView tabSelected="1" workbookViewId="1"/>
  </sheetViews>
  <sheetFormatPr defaultRowHeight="15"/>
  <cols>
    <col min="1" max="1" width="11.140625" bestFit="1" customWidth="1"/>
    <col min="2" max="2" width="61.42578125" customWidth="1"/>
    <col min="3" max="3" width="19.7109375" customWidth="1"/>
    <col min="4" max="4" width="20.28515625" customWidth="1"/>
    <col min="5" max="5" width="27" customWidth="1"/>
    <col min="6" max="6" width="22.85546875" customWidth="1"/>
    <col min="7" max="7" width="18.7109375" customWidth="1"/>
    <col min="8" max="8" width="20" customWidth="1"/>
    <col min="9" max="9" width="21.140625" customWidth="1"/>
    <col min="10" max="10" width="22.42578125" customWidth="1"/>
    <col min="11" max="11" width="18.42578125" style="47" customWidth="1"/>
    <col min="12" max="12" width="15.7109375" bestFit="1" customWidth="1"/>
  </cols>
  <sheetData>
    <row r="4" spans="1:12" s="46" customFormat="1" ht="31.5">
      <c r="A4" s="310" t="s">
        <v>626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8" spans="1:12">
      <c r="K8" s="47" t="s">
        <v>514</v>
      </c>
    </row>
    <row r="9" spans="1:12" s="47" customFormat="1">
      <c r="A9" s="263" t="s">
        <v>266</v>
      </c>
      <c r="B9" s="263" t="s">
        <v>267</v>
      </c>
      <c r="C9" s="313" t="s">
        <v>268</v>
      </c>
      <c r="D9" s="314"/>
      <c r="E9" s="314"/>
      <c r="F9" s="314"/>
      <c r="G9" s="314"/>
      <c r="H9" s="314"/>
      <c r="I9" s="314"/>
      <c r="J9" s="176"/>
      <c r="K9" s="312" t="s">
        <v>269</v>
      </c>
    </row>
    <row r="10" spans="1:12" s="47" customFormat="1" ht="30.75" customHeight="1">
      <c r="A10" s="311"/>
      <c r="B10" s="311"/>
      <c r="C10" s="177" t="s">
        <v>285</v>
      </c>
      <c r="D10" s="177" t="s">
        <v>523</v>
      </c>
      <c r="E10" s="48" t="s">
        <v>270</v>
      </c>
      <c r="F10" s="53" t="s">
        <v>628</v>
      </c>
      <c r="G10" s="48" t="s">
        <v>530</v>
      </c>
      <c r="H10" s="179" t="s">
        <v>532</v>
      </c>
      <c r="I10" s="179" t="s">
        <v>613</v>
      </c>
      <c r="J10" s="53" t="s">
        <v>441</v>
      </c>
      <c r="K10" s="312"/>
    </row>
    <row r="11" spans="1:12" s="47" customFormat="1" ht="16.5" customHeight="1">
      <c r="A11" s="264"/>
      <c r="B11" s="264"/>
      <c r="C11" s="177" t="s">
        <v>526</v>
      </c>
      <c r="D11" s="177" t="s">
        <v>524</v>
      </c>
      <c r="E11" s="48" t="s">
        <v>527</v>
      </c>
      <c r="F11" s="48" t="s">
        <v>536</v>
      </c>
      <c r="G11" s="48" t="s">
        <v>531</v>
      </c>
      <c r="H11" s="48" t="s">
        <v>533</v>
      </c>
      <c r="I11" s="48">
        <v>104030</v>
      </c>
      <c r="J11" s="48">
        <v>900020</v>
      </c>
      <c r="K11" s="312"/>
    </row>
    <row r="12" spans="1:12" ht="15.75">
      <c r="A12" s="49" t="s">
        <v>456</v>
      </c>
      <c r="B12" s="49" t="s">
        <v>272</v>
      </c>
      <c r="C12" s="131"/>
      <c r="D12" s="131"/>
      <c r="E12" s="50"/>
      <c r="F12" s="50"/>
      <c r="G12" s="50"/>
      <c r="H12" s="50"/>
      <c r="I12" s="50"/>
      <c r="J12" s="50"/>
      <c r="K12" s="162">
        <f>SUM(C12:J12)</f>
        <v>0</v>
      </c>
      <c r="L12" s="189"/>
    </row>
    <row r="13" spans="1:12" ht="15.75">
      <c r="A13" s="49" t="s">
        <v>465</v>
      </c>
      <c r="B13" s="49" t="s">
        <v>466</v>
      </c>
      <c r="C13" s="131"/>
      <c r="D13" s="131"/>
      <c r="E13" s="50">
        <v>44061200</v>
      </c>
      <c r="F13" s="50"/>
      <c r="G13" s="50"/>
      <c r="H13" s="50"/>
      <c r="I13" s="50"/>
      <c r="J13" s="50"/>
      <c r="K13" s="162">
        <f>SUM(C13:J13)</f>
        <v>44061200</v>
      </c>
      <c r="L13" s="189"/>
    </row>
    <row r="14" spans="1:12" ht="15.75">
      <c r="A14" s="49" t="s">
        <v>457</v>
      </c>
      <c r="B14" s="49" t="s">
        <v>273</v>
      </c>
      <c r="C14" s="131"/>
      <c r="D14" s="131"/>
      <c r="E14" s="50">
        <v>37181844</v>
      </c>
      <c r="F14" s="50"/>
      <c r="G14" s="50"/>
      <c r="H14" s="50"/>
      <c r="I14" s="50"/>
      <c r="J14" s="50"/>
      <c r="K14" s="162">
        <f>SUM(C14:J14)</f>
        <v>37181844</v>
      </c>
      <c r="L14" s="189"/>
    </row>
    <row r="15" spans="1:12" ht="15.75">
      <c r="A15" s="49" t="s">
        <v>458</v>
      </c>
      <c r="B15" s="49" t="s">
        <v>412</v>
      </c>
      <c r="C15" s="131"/>
      <c r="D15" s="131"/>
      <c r="E15" s="50">
        <v>1800000</v>
      </c>
      <c r="F15" s="50"/>
      <c r="G15" s="50"/>
      <c r="H15" s="50"/>
      <c r="I15" s="50"/>
      <c r="J15" s="50"/>
      <c r="K15" s="162">
        <f>SUM(C15:J15)</f>
        <v>1800000</v>
      </c>
      <c r="L15" s="189"/>
    </row>
    <row r="16" spans="1:12" s="47" customFormat="1" ht="15.75">
      <c r="A16" s="109"/>
      <c r="B16" s="109" t="s">
        <v>154</v>
      </c>
      <c r="C16" s="137"/>
      <c r="D16" s="137"/>
      <c r="E16" s="110">
        <f>SUM(E12:E15)</f>
        <v>83043044</v>
      </c>
      <c r="F16" s="110"/>
      <c r="G16" s="110"/>
      <c r="H16" s="110"/>
      <c r="I16" s="110"/>
      <c r="J16" s="110"/>
      <c r="K16" s="152">
        <f>SUM(K12:K15)</f>
        <v>83043044</v>
      </c>
      <c r="L16" s="188"/>
    </row>
    <row r="17" spans="1:13" s="47" customFormat="1" ht="15.75">
      <c r="A17" s="154" t="s">
        <v>467</v>
      </c>
      <c r="B17" s="154" t="s">
        <v>598</v>
      </c>
      <c r="C17" s="210"/>
      <c r="D17" s="210"/>
      <c r="E17" s="155"/>
      <c r="F17" s="155"/>
      <c r="G17" s="153">
        <v>4339903</v>
      </c>
      <c r="H17" s="153"/>
      <c r="I17" s="153"/>
      <c r="J17" s="153"/>
      <c r="K17" s="162">
        <f>SUM(C17:J17)</f>
        <v>4339903</v>
      </c>
      <c r="L17" s="188"/>
    </row>
    <row r="18" spans="1:13" s="47" customFormat="1" ht="15.75">
      <c r="A18" s="154" t="s">
        <v>528</v>
      </c>
      <c r="B18" s="154" t="s">
        <v>589</v>
      </c>
      <c r="C18" s="210"/>
      <c r="D18" s="210"/>
      <c r="E18" s="155"/>
      <c r="F18" s="155"/>
      <c r="G18" s="153"/>
      <c r="H18" s="153"/>
      <c r="I18" s="153"/>
      <c r="J18" s="153"/>
      <c r="K18" s="162">
        <f>SUM(C18:J18)</f>
        <v>0</v>
      </c>
      <c r="L18" s="188"/>
    </row>
    <row r="19" spans="1:13" s="47" customFormat="1" ht="15.75">
      <c r="A19" s="154" t="s">
        <v>474</v>
      </c>
      <c r="B19" s="154" t="s">
        <v>590</v>
      </c>
      <c r="C19" s="210"/>
      <c r="D19" s="210"/>
      <c r="E19" s="155">
        <v>4085000</v>
      </c>
      <c r="F19" s="155"/>
      <c r="G19" s="153"/>
      <c r="H19" s="153"/>
      <c r="I19" s="153"/>
      <c r="J19" s="153"/>
      <c r="K19" s="162">
        <f>SUM(C19:J19)</f>
        <v>4085000</v>
      </c>
      <c r="L19" s="188"/>
    </row>
    <row r="20" spans="1:13" s="47" customFormat="1" ht="15.75">
      <c r="A20" s="156"/>
      <c r="B20" s="157" t="s">
        <v>468</v>
      </c>
      <c r="C20" s="211"/>
      <c r="D20" s="211"/>
      <c r="E20" s="158">
        <f>SUM(E17:E19)</f>
        <v>4085000</v>
      </c>
      <c r="F20" s="158"/>
      <c r="G20" s="110">
        <f>SUM(G17:G19)</f>
        <v>4339903</v>
      </c>
      <c r="H20" s="110"/>
      <c r="I20" s="110"/>
      <c r="J20" s="110"/>
      <c r="K20" s="152">
        <f>SUM(K17:K19)</f>
        <v>8424903</v>
      </c>
      <c r="L20" s="188"/>
    </row>
    <row r="21" spans="1:13" ht="15.75">
      <c r="A21" s="49" t="s">
        <v>435</v>
      </c>
      <c r="B21" s="49" t="s">
        <v>274</v>
      </c>
      <c r="C21" s="131"/>
      <c r="D21" s="131"/>
      <c r="E21" s="50"/>
      <c r="F21" s="50"/>
      <c r="G21" s="50"/>
      <c r="H21" s="50"/>
      <c r="I21" s="50"/>
      <c r="J21" s="50"/>
      <c r="K21" s="162">
        <f>SUM(C21:J21)</f>
        <v>0</v>
      </c>
      <c r="L21" s="189"/>
      <c r="M21" s="111"/>
    </row>
    <row r="22" spans="1:13" s="47" customFormat="1" ht="15.75">
      <c r="A22" s="109"/>
      <c r="B22" s="109" t="s">
        <v>275</v>
      </c>
      <c r="C22" s="137"/>
      <c r="D22" s="137"/>
      <c r="E22" s="110"/>
      <c r="F22" s="110"/>
      <c r="G22" s="110"/>
      <c r="H22" s="110"/>
      <c r="I22" s="110"/>
      <c r="J22" s="110"/>
      <c r="K22" s="152">
        <f>SUM(K21)</f>
        <v>0</v>
      </c>
      <c r="L22" s="188"/>
    </row>
    <row r="23" spans="1:13" ht="15.75">
      <c r="A23" s="49" t="s">
        <v>469</v>
      </c>
      <c r="B23" s="49" t="s">
        <v>276</v>
      </c>
      <c r="C23" s="131"/>
      <c r="D23" s="131"/>
      <c r="E23" s="50"/>
      <c r="F23" s="50"/>
      <c r="G23" s="50"/>
      <c r="H23" s="50"/>
      <c r="I23" s="50"/>
      <c r="J23" s="50">
        <v>3000000</v>
      </c>
      <c r="K23" s="162">
        <f>SUM(C23:J23)</f>
        <v>3000000</v>
      </c>
      <c r="L23" s="189"/>
    </row>
    <row r="24" spans="1:13" ht="15.75">
      <c r="A24" s="49" t="s">
        <v>470</v>
      </c>
      <c r="B24" s="49" t="s">
        <v>471</v>
      </c>
      <c r="C24" s="131"/>
      <c r="D24" s="131"/>
      <c r="E24" s="50"/>
      <c r="F24" s="50"/>
      <c r="G24" s="50"/>
      <c r="H24" s="50"/>
      <c r="I24" s="50"/>
      <c r="J24" s="50">
        <v>230000000</v>
      </c>
      <c r="K24" s="162">
        <f>SUM(C24:J24)</f>
        <v>230000000</v>
      </c>
      <c r="L24" s="189"/>
    </row>
    <row r="25" spans="1:13" ht="15.75">
      <c r="A25" s="49" t="s">
        <v>459</v>
      </c>
      <c r="B25" s="49" t="s">
        <v>277</v>
      </c>
      <c r="C25" s="131"/>
      <c r="D25" s="131"/>
      <c r="E25" s="50"/>
      <c r="F25" s="50"/>
      <c r="G25" s="50"/>
      <c r="H25" s="50"/>
      <c r="I25" s="50"/>
      <c r="J25" s="50">
        <v>6500000</v>
      </c>
      <c r="K25" s="162">
        <f>SUM(C25:J25)</f>
        <v>6500000</v>
      </c>
      <c r="L25" s="189"/>
    </row>
    <row r="26" spans="1:13" ht="15.75">
      <c r="A26" s="49" t="s">
        <v>472</v>
      </c>
      <c r="B26" s="49" t="s">
        <v>473</v>
      </c>
      <c r="C26" s="131"/>
      <c r="D26" s="131"/>
      <c r="E26" s="50"/>
      <c r="F26" s="50"/>
      <c r="G26" s="50"/>
      <c r="H26" s="50"/>
      <c r="I26" s="50"/>
      <c r="J26" s="50"/>
      <c r="K26" s="162">
        <f>SUM(C26:J26)</f>
        <v>0</v>
      </c>
      <c r="L26" s="189"/>
    </row>
    <row r="27" spans="1:13" ht="15.75">
      <c r="A27" s="49" t="s">
        <v>520</v>
      </c>
      <c r="B27" s="49" t="s">
        <v>521</v>
      </c>
      <c r="C27" s="131"/>
      <c r="D27" s="131"/>
      <c r="E27" s="50"/>
      <c r="F27" s="50"/>
      <c r="G27" s="50"/>
      <c r="H27" s="50"/>
      <c r="I27" s="50"/>
      <c r="J27" s="50"/>
      <c r="K27" s="162">
        <f>SUM(C27:J27)</f>
        <v>0</v>
      </c>
      <c r="L27" s="189"/>
    </row>
    <row r="28" spans="1:13" s="47" customFormat="1" ht="15.75">
      <c r="A28" s="109"/>
      <c r="B28" s="109" t="s">
        <v>278</v>
      </c>
      <c r="C28" s="137"/>
      <c r="D28" s="137"/>
      <c r="E28" s="110"/>
      <c r="F28" s="110"/>
      <c r="G28" s="110"/>
      <c r="H28" s="110"/>
      <c r="I28" s="110"/>
      <c r="J28" s="110">
        <f>SUM(J23:J27)</f>
        <v>239500000</v>
      </c>
      <c r="K28" s="152">
        <f>SUM(K23:K27)</f>
        <v>239500000</v>
      </c>
      <c r="L28" s="188"/>
    </row>
    <row r="29" spans="1:13" ht="15.75">
      <c r="A29" s="49" t="s">
        <v>602</v>
      </c>
      <c r="B29" s="49" t="s">
        <v>279</v>
      </c>
      <c r="C29" s="131">
        <v>200000</v>
      </c>
      <c r="D29" s="131">
        <v>12886768</v>
      </c>
      <c r="E29" s="50"/>
      <c r="F29" s="50"/>
      <c r="G29" s="50">
        <v>340784</v>
      </c>
      <c r="H29" s="50"/>
      <c r="I29" s="50"/>
      <c r="J29" s="50"/>
      <c r="K29" s="162">
        <f t="shared" ref="K29:K35" si="0">SUM(C29:J29)</f>
        <v>13427552</v>
      </c>
      <c r="L29" s="189"/>
    </row>
    <row r="30" spans="1:13" ht="15.75">
      <c r="A30" s="49" t="s">
        <v>463</v>
      </c>
      <c r="B30" s="49" t="s">
        <v>464</v>
      </c>
      <c r="C30" s="131"/>
      <c r="D30" s="131"/>
      <c r="E30" s="50"/>
      <c r="F30" s="50"/>
      <c r="G30" s="50">
        <v>1700000</v>
      </c>
      <c r="H30" s="50"/>
      <c r="I30" s="50"/>
      <c r="J30" s="50"/>
      <c r="K30" s="162">
        <f t="shared" si="0"/>
        <v>1700000</v>
      </c>
      <c r="L30" s="189"/>
    </row>
    <row r="31" spans="1:13" ht="15.75">
      <c r="A31" s="49" t="s">
        <v>522</v>
      </c>
      <c r="B31" s="49" t="s">
        <v>174</v>
      </c>
      <c r="C31" s="131"/>
      <c r="D31" s="131"/>
      <c r="E31" s="50"/>
      <c r="F31" s="50"/>
      <c r="G31" s="50"/>
      <c r="H31" s="50"/>
      <c r="I31" s="50"/>
      <c r="J31" s="50"/>
      <c r="K31" s="162">
        <f t="shared" si="0"/>
        <v>0</v>
      </c>
      <c r="L31" s="189"/>
    </row>
    <row r="32" spans="1:13" ht="15.75">
      <c r="A32" s="49" t="s">
        <v>603</v>
      </c>
      <c r="B32" s="49" t="s">
        <v>462</v>
      </c>
      <c r="C32" s="131"/>
      <c r="D32" s="131"/>
      <c r="E32" s="50"/>
      <c r="F32" s="50"/>
      <c r="G32" s="50"/>
      <c r="H32" s="50">
        <v>3240580</v>
      </c>
      <c r="I32" s="50">
        <v>552000</v>
      </c>
      <c r="J32" s="50"/>
      <c r="K32" s="162">
        <f t="shared" si="0"/>
        <v>3792580</v>
      </c>
      <c r="L32" s="189"/>
    </row>
    <row r="33" spans="1:13" ht="15.75">
      <c r="A33" s="49" t="s">
        <v>604</v>
      </c>
      <c r="B33" s="49" t="s">
        <v>455</v>
      </c>
      <c r="C33" s="131">
        <v>54000</v>
      </c>
      <c r="D33" s="131">
        <v>3414627</v>
      </c>
      <c r="E33" s="50"/>
      <c r="F33" s="50"/>
      <c r="G33" s="50">
        <v>545600</v>
      </c>
      <c r="H33" s="50">
        <v>874956</v>
      </c>
      <c r="I33" s="50">
        <v>149040</v>
      </c>
      <c r="J33" s="50"/>
      <c r="K33" s="162">
        <f t="shared" si="0"/>
        <v>5038223</v>
      </c>
      <c r="L33" s="189"/>
    </row>
    <row r="34" spans="1:13" ht="15.75">
      <c r="A34" s="49" t="s">
        <v>622</v>
      </c>
      <c r="B34" s="49" t="s">
        <v>178</v>
      </c>
      <c r="C34" s="131"/>
      <c r="D34" s="131"/>
      <c r="E34" s="50"/>
      <c r="F34" s="50"/>
      <c r="G34" s="50">
        <v>1500000</v>
      </c>
      <c r="H34" s="50"/>
      <c r="I34" s="50"/>
      <c r="J34" s="50"/>
      <c r="K34" s="162">
        <f t="shared" si="0"/>
        <v>1500000</v>
      </c>
      <c r="L34" s="189"/>
    </row>
    <row r="35" spans="1:13" ht="15.75">
      <c r="A35" s="49" t="s">
        <v>614</v>
      </c>
      <c r="B35" s="49" t="s">
        <v>615</v>
      </c>
      <c r="C35" s="131"/>
      <c r="D35" s="131"/>
      <c r="E35" s="50"/>
      <c r="F35" s="50"/>
      <c r="G35" s="50"/>
      <c r="H35" s="50"/>
      <c r="I35" s="50"/>
      <c r="J35" s="50"/>
      <c r="K35" s="162">
        <f t="shared" si="0"/>
        <v>0</v>
      </c>
      <c r="L35" s="189"/>
    </row>
    <row r="36" spans="1:13" s="47" customFormat="1" ht="15.75">
      <c r="A36" s="109"/>
      <c r="B36" s="109" t="s">
        <v>280</v>
      </c>
      <c r="C36" s="137">
        <f>SUM(C29:C35)</f>
        <v>254000</v>
      </c>
      <c r="D36" s="137">
        <f>SUM(D29:D35)</f>
        <v>16301395</v>
      </c>
      <c r="E36" s="110"/>
      <c r="F36" s="110"/>
      <c r="G36" s="110">
        <f>SUM(G29:G35)</f>
        <v>4086384</v>
      </c>
      <c r="H36" s="110">
        <f>SUM(H29:H35)</f>
        <v>4115536</v>
      </c>
      <c r="I36" s="110">
        <f>SUM(I29:I35)</f>
        <v>701040</v>
      </c>
      <c r="J36" s="110"/>
      <c r="K36" s="152">
        <f>SUM(K29:K35)</f>
        <v>25458355</v>
      </c>
      <c r="L36" s="188"/>
    </row>
    <row r="37" spans="1:13" ht="15.75">
      <c r="A37" s="49" t="s">
        <v>233</v>
      </c>
      <c r="B37" s="49" t="s">
        <v>442</v>
      </c>
      <c r="C37" s="131"/>
      <c r="D37" s="131"/>
      <c r="E37" s="50"/>
      <c r="F37" s="50">
        <v>330362526</v>
      </c>
      <c r="G37" s="50"/>
      <c r="H37" s="50"/>
      <c r="I37" s="50"/>
      <c r="J37" s="50"/>
      <c r="K37" s="162">
        <f>SUM(C37:J37)</f>
        <v>330362526</v>
      </c>
      <c r="L37" s="189"/>
    </row>
    <row r="38" spans="1:13" s="111" customFormat="1" ht="15.75">
      <c r="A38" s="151"/>
      <c r="B38" s="157" t="s">
        <v>444</v>
      </c>
      <c r="C38" s="211"/>
      <c r="D38" s="211"/>
      <c r="E38" s="148"/>
      <c r="F38" s="148">
        <f>SUM(F37)</f>
        <v>330362526</v>
      </c>
      <c r="G38" s="148"/>
      <c r="H38" s="148"/>
      <c r="I38" s="148"/>
      <c r="J38" s="148"/>
      <c r="K38" s="152">
        <f>SUM(K37)</f>
        <v>330362526</v>
      </c>
      <c r="L38" s="190"/>
    </row>
    <row r="39" spans="1:13" s="51" customFormat="1" ht="29.25" customHeight="1">
      <c r="A39" s="145"/>
      <c r="B39" s="145" t="s">
        <v>281</v>
      </c>
      <c r="C39" s="149">
        <f t="shared" ref="C39:K39" si="1">SUM(C16+C20+C22+C28+C36+C38)</f>
        <v>254000</v>
      </c>
      <c r="D39" s="149">
        <f t="shared" si="1"/>
        <v>16301395</v>
      </c>
      <c r="E39" s="150">
        <f t="shared" si="1"/>
        <v>87128044</v>
      </c>
      <c r="F39" s="150">
        <f t="shared" si="1"/>
        <v>330362526</v>
      </c>
      <c r="G39" s="150">
        <f t="shared" si="1"/>
        <v>8426287</v>
      </c>
      <c r="H39" s="150">
        <f t="shared" si="1"/>
        <v>4115536</v>
      </c>
      <c r="I39" s="150">
        <f t="shared" si="1"/>
        <v>701040</v>
      </c>
      <c r="J39" s="150">
        <f t="shared" si="1"/>
        <v>239500000</v>
      </c>
      <c r="K39" s="152">
        <f t="shared" si="1"/>
        <v>686788828</v>
      </c>
      <c r="L39" s="191"/>
    </row>
    <row r="40" spans="1:13">
      <c r="K40" s="188"/>
      <c r="M40" s="35"/>
    </row>
  </sheetData>
  <mergeCells count="5">
    <mergeCell ref="A4:K4"/>
    <mergeCell ref="A9:A11"/>
    <mergeCell ref="B9:B11"/>
    <mergeCell ref="K9:K11"/>
    <mergeCell ref="C9:I9"/>
  </mergeCells>
  <phoneticPr fontId="30" type="noConversion"/>
  <printOptions horizontalCentered="1" verticalCentered="1"/>
  <pageMargins left="0" right="0" top="0.74803149606299213" bottom="0.74803149606299213" header="0.31496062992125984" footer="0.31496062992125984"/>
  <pageSetup paperSize="8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6" sqref="F6"/>
    </sheetView>
    <sheetView workbookViewId="1"/>
  </sheetViews>
  <sheetFormatPr defaultRowHeight="15"/>
  <cols>
    <col min="1" max="1" width="12.5703125" customWidth="1"/>
    <col min="7" max="7" width="19.7109375" customWidth="1"/>
    <col min="8" max="8" width="20.5703125" customWidth="1"/>
    <col min="9" max="9" width="17" customWidth="1"/>
  </cols>
  <sheetData>
    <row r="1" spans="1:9" ht="66" customHeight="1"/>
    <row r="2" spans="1:9" ht="23.25">
      <c r="A2" s="319" t="s">
        <v>627</v>
      </c>
      <c r="B2" s="319"/>
      <c r="C2" s="319"/>
      <c r="D2" s="319"/>
      <c r="E2" s="319"/>
      <c r="F2" s="319"/>
      <c r="G2" s="319"/>
      <c r="H2" s="319"/>
      <c r="I2" s="319"/>
    </row>
    <row r="3" spans="1:9" ht="65.25" customHeight="1">
      <c r="A3" s="320" t="s">
        <v>517</v>
      </c>
      <c r="B3" s="320"/>
      <c r="C3" s="320"/>
      <c r="D3" s="320"/>
      <c r="E3" s="320"/>
      <c r="F3" s="320"/>
      <c r="G3" s="320"/>
      <c r="H3" s="320"/>
      <c r="I3" s="320"/>
    </row>
    <row r="6" spans="1:9">
      <c r="I6" t="s">
        <v>516</v>
      </c>
    </row>
    <row r="7" spans="1:9" ht="4.5" customHeight="1" thickBot="1"/>
    <row r="8" spans="1:9" ht="48.75" customHeight="1" thickBot="1">
      <c r="A8" s="168" t="s">
        <v>1</v>
      </c>
      <c r="B8" s="315" t="s">
        <v>509</v>
      </c>
      <c r="C8" s="316"/>
      <c r="D8" s="316"/>
      <c r="E8" s="316"/>
      <c r="F8" s="317"/>
      <c r="G8" s="172" t="s">
        <v>511</v>
      </c>
      <c r="H8" s="172" t="s">
        <v>512</v>
      </c>
      <c r="I8" s="173" t="s">
        <v>513</v>
      </c>
    </row>
    <row r="9" spans="1:9">
      <c r="A9" s="171"/>
      <c r="B9" s="165"/>
      <c r="C9" s="165"/>
      <c r="D9" s="165"/>
      <c r="E9" s="165"/>
      <c r="F9" s="165"/>
      <c r="G9" s="169"/>
      <c r="H9" s="169"/>
      <c r="I9" s="169"/>
    </row>
    <row r="10" spans="1:9">
      <c r="A10" s="169" t="s">
        <v>560</v>
      </c>
      <c r="B10" s="165" t="s">
        <v>510</v>
      </c>
      <c r="C10" s="165"/>
      <c r="D10" s="165"/>
      <c r="E10" s="165"/>
      <c r="F10" s="165"/>
      <c r="G10" s="174">
        <v>36306339</v>
      </c>
      <c r="H10" s="174">
        <v>54975513</v>
      </c>
      <c r="I10" s="174">
        <f>SUM(G10:H10)</f>
        <v>91281852</v>
      </c>
    </row>
    <row r="11" spans="1:9">
      <c r="A11" s="169"/>
      <c r="B11" s="167"/>
      <c r="C11" s="165"/>
      <c r="D11" s="165"/>
      <c r="E11" s="165"/>
      <c r="F11" s="165"/>
      <c r="G11" s="169"/>
      <c r="H11" s="169"/>
      <c r="I11" s="169"/>
    </row>
    <row r="12" spans="1:9" ht="15.75" thickBot="1">
      <c r="A12" s="170"/>
      <c r="B12" s="166"/>
      <c r="C12" s="166"/>
      <c r="D12" s="166"/>
      <c r="E12" s="166"/>
      <c r="F12" s="166"/>
      <c r="G12" s="170"/>
      <c r="H12" s="170"/>
      <c r="I12" s="170"/>
    </row>
    <row r="13" spans="1:9">
      <c r="A13" s="165"/>
      <c r="B13" s="318"/>
      <c r="C13" s="318"/>
      <c r="D13" s="318"/>
      <c r="E13" s="318"/>
      <c r="F13" s="318"/>
      <c r="G13" s="165"/>
      <c r="H13" s="165"/>
      <c r="I13" s="165"/>
    </row>
    <row r="14" spans="1:9">
      <c r="A14" s="165"/>
      <c r="B14" s="165"/>
      <c r="C14" s="165"/>
      <c r="D14" s="165"/>
      <c r="E14" s="165"/>
      <c r="F14" s="165"/>
      <c r="G14" s="165"/>
      <c r="H14" s="165"/>
      <c r="I14" s="165"/>
    </row>
  </sheetData>
  <mergeCells count="4">
    <mergeCell ref="B8:F8"/>
    <mergeCell ref="B13:F13"/>
    <mergeCell ref="A2:I2"/>
    <mergeCell ref="A3:I3"/>
  </mergeCells>
  <phoneticPr fontId="30" type="noConversion"/>
  <printOptions horizontalCentered="1"/>
  <pageMargins left="0" right="0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2"/>
  <sheetViews>
    <sheetView topLeftCell="A2" workbookViewId="0">
      <selection activeCell="B89" sqref="B89"/>
    </sheetView>
    <sheetView topLeftCell="A2" workbookViewId="1"/>
  </sheetViews>
  <sheetFormatPr defaultRowHeight="15"/>
  <cols>
    <col min="1" max="1" width="58.140625" style="67" customWidth="1"/>
    <col min="2" max="2" width="8.5703125" style="67" customWidth="1"/>
    <col min="3" max="3" width="7.140625" style="67" customWidth="1"/>
    <col min="4" max="4" width="7.85546875" style="67" customWidth="1"/>
    <col min="5" max="5" width="8.85546875" style="67" customWidth="1"/>
    <col min="6" max="6" width="7.28515625" style="67" customWidth="1"/>
    <col min="7" max="7" width="7.7109375" style="67" customWidth="1"/>
    <col min="8" max="9" width="7.140625" style="67" customWidth="1"/>
    <col min="10" max="10" width="8.7109375" style="67" customWidth="1"/>
    <col min="11" max="11" width="9.5703125" style="67" customWidth="1"/>
    <col min="12" max="12" width="7.85546875" style="67" customWidth="1"/>
    <col min="13" max="14" width="8" style="67" customWidth="1"/>
    <col min="15" max="15" width="11.7109375" style="67" customWidth="1"/>
    <col min="16" max="16384" width="9.140625" style="67"/>
  </cols>
  <sheetData>
    <row r="1" spans="1:27" hidden="1">
      <c r="A1" s="65" t="s">
        <v>318</v>
      </c>
      <c r="B1" s="66"/>
      <c r="C1" s="66"/>
      <c r="D1" s="66"/>
      <c r="E1" s="66"/>
      <c r="F1" s="66"/>
    </row>
    <row r="2" spans="1:27" ht="21.75" customHeight="1">
      <c r="A2" s="321" t="s">
        <v>519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27" ht="21" customHeight="1">
      <c r="A3" s="323" t="s">
        <v>319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27" hidden="1"/>
    <row r="5" spans="1:27">
      <c r="A5" s="68"/>
      <c r="O5" s="67" t="s">
        <v>518</v>
      </c>
    </row>
    <row r="6" spans="1:27" ht="28.5">
      <c r="A6" s="69" t="s">
        <v>0</v>
      </c>
      <c r="B6" s="70" t="s">
        <v>1</v>
      </c>
      <c r="C6" s="96" t="s">
        <v>320</v>
      </c>
      <c r="D6" s="96" t="s">
        <v>321</v>
      </c>
      <c r="E6" s="96" t="s">
        <v>322</v>
      </c>
      <c r="F6" s="96" t="s">
        <v>323</v>
      </c>
      <c r="G6" s="96" t="s">
        <v>324</v>
      </c>
      <c r="H6" s="96" t="s">
        <v>325</v>
      </c>
      <c r="I6" s="96" t="s">
        <v>326</v>
      </c>
      <c r="J6" s="96" t="s">
        <v>327</v>
      </c>
      <c r="K6" s="96" t="s">
        <v>328</v>
      </c>
      <c r="L6" s="96" t="s">
        <v>329</v>
      </c>
      <c r="M6" s="96" t="s">
        <v>330</v>
      </c>
      <c r="N6" s="96" t="s">
        <v>331</v>
      </c>
      <c r="O6" s="97" t="s">
        <v>332</v>
      </c>
      <c r="P6" s="68"/>
      <c r="Q6" s="68"/>
    </row>
    <row r="7" spans="1:27">
      <c r="A7" s="71" t="s">
        <v>333</v>
      </c>
      <c r="B7" s="72" t="s">
        <v>334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68"/>
      <c r="Q7" s="68"/>
      <c r="AA7" s="102"/>
    </row>
    <row r="8" spans="1:27" hidden="1">
      <c r="A8" s="71" t="s">
        <v>335</v>
      </c>
      <c r="B8" s="74" t="s">
        <v>336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98"/>
      <c r="P8" s="68"/>
      <c r="Q8" s="68"/>
    </row>
    <row r="9" spans="1:27" hidden="1">
      <c r="A9" s="71" t="s">
        <v>337</v>
      </c>
      <c r="B9" s="74" t="s">
        <v>338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98"/>
      <c r="P9" s="68"/>
      <c r="Q9" s="68"/>
    </row>
    <row r="10" spans="1:27" hidden="1">
      <c r="A10" s="75" t="s">
        <v>339</v>
      </c>
      <c r="B10" s="74" t="s">
        <v>340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98"/>
      <c r="P10" s="68"/>
      <c r="Q10" s="68"/>
    </row>
    <row r="11" spans="1:27" hidden="1">
      <c r="A11" s="75" t="s">
        <v>341</v>
      </c>
      <c r="B11" s="74" t="s">
        <v>342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8"/>
      <c r="P11" s="68"/>
      <c r="Q11" s="68"/>
    </row>
    <row r="12" spans="1:27" hidden="1">
      <c r="A12" s="75" t="s">
        <v>343</v>
      </c>
      <c r="B12" s="74" t="s">
        <v>344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98"/>
      <c r="P12" s="68"/>
      <c r="Q12" s="68"/>
    </row>
    <row r="13" spans="1:27" hidden="1">
      <c r="A13" s="75" t="s">
        <v>345</v>
      </c>
      <c r="B13" s="74" t="s">
        <v>346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98"/>
      <c r="P13" s="68"/>
      <c r="Q13" s="68"/>
    </row>
    <row r="14" spans="1:27" hidden="1">
      <c r="A14" s="76" t="s">
        <v>347</v>
      </c>
      <c r="B14" s="74" t="s">
        <v>348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98"/>
      <c r="P14" s="68"/>
      <c r="Q14" s="68"/>
    </row>
    <row r="15" spans="1:27" hidden="1">
      <c r="A15" s="76" t="s">
        <v>349</v>
      </c>
      <c r="B15" s="74" t="s">
        <v>350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98"/>
      <c r="P15" s="68"/>
      <c r="Q15" s="68"/>
    </row>
    <row r="16" spans="1:27" hidden="1">
      <c r="A16" s="76" t="s">
        <v>351</v>
      </c>
      <c r="B16" s="74" t="s">
        <v>352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98"/>
      <c r="P16" s="68"/>
      <c r="Q16" s="68"/>
    </row>
    <row r="17" spans="1:17" hidden="1">
      <c r="A17" s="76" t="s">
        <v>353</v>
      </c>
      <c r="B17" s="74" t="s">
        <v>354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98"/>
      <c r="P17" s="68"/>
      <c r="Q17" s="68"/>
    </row>
    <row r="18" spans="1:17" hidden="1">
      <c r="A18" s="76" t="s">
        <v>355</v>
      </c>
      <c r="B18" s="74" t="s">
        <v>356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98"/>
      <c r="P18" s="68"/>
      <c r="Q18" s="68"/>
    </row>
    <row r="19" spans="1:17">
      <c r="A19" s="76" t="s">
        <v>501</v>
      </c>
      <c r="B19" s="74" t="s">
        <v>502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98"/>
      <c r="P19" s="68"/>
      <c r="Q19" s="68"/>
    </row>
    <row r="20" spans="1:17" s="80" customFormat="1" ht="14.25">
      <c r="A20" s="77" t="s">
        <v>2</v>
      </c>
      <c r="B20" s="78" t="s">
        <v>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Q20" s="79"/>
    </row>
    <row r="21" spans="1:17">
      <c r="A21" s="76" t="s">
        <v>289</v>
      </c>
      <c r="B21" s="74" t="s">
        <v>357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68"/>
      <c r="Q21" s="68"/>
    </row>
    <row r="22" spans="1:17" ht="30.75" customHeight="1">
      <c r="A22" s="76" t="s">
        <v>358</v>
      </c>
      <c r="B22" s="74" t="s">
        <v>359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68"/>
      <c r="Q22" s="68"/>
    </row>
    <row r="23" spans="1:17" hidden="1">
      <c r="A23" s="81" t="s">
        <v>360</v>
      </c>
      <c r="B23" s="74" t="s">
        <v>361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68"/>
      <c r="Q23" s="68"/>
    </row>
    <row r="24" spans="1:17" s="80" customFormat="1" ht="14.25">
      <c r="A24" s="82" t="s">
        <v>4</v>
      </c>
      <c r="B24" s="78" t="s">
        <v>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2"/>
      <c r="Q24" s="79"/>
    </row>
    <row r="25" spans="1:17" s="80" customFormat="1" ht="14.25">
      <c r="A25" s="77" t="s">
        <v>6</v>
      </c>
      <c r="B25" s="78" t="s">
        <v>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2"/>
      <c r="Q25" s="79"/>
    </row>
    <row r="26" spans="1:17" s="80" customFormat="1" ht="16.5" customHeight="1">
      <c r="A26" s="82" t="s">
        <v>8</v>
      </c>
      <c r="B26" s="78" t="s">
        <v>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2"/>
      <c r="Q26" s="79"/>
    </row>
    <row r="27" spans="1:17" hidden="1">
      <c r="A27" s="76" t="s">
        <v>362</v>
      </c>
      <c r="B27" s="74" t="s">
        <v>363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68"/>
      <c r="Q27" s="68"/>
    </row>
    <row r="28" spans="1:17">
      <c r="A28" s="76" t="s">
        <v>503</v>
      </c>
      <c r="B28" s="74" t="s">
        <v>363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68"/>
      <c r="Q28" s="68"/>
    </row>
    <row r="29" spans="1:17">
      <c r="A29" s="76" t="s">
        <v>364</v>
      </c>
      <c r="B29" s="74" t="s">
        <v>365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68"/>
      <c r="Q29" s="68"/>
    </row>
    <row r="30" spans="1:17" hidden="1">
      <c r="A30" s="76" t="s">
        <v>366</v>
      </c>
      <c r="B30" s="74" t="s">
        <v>367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68"/>
      <c r="Q30" s="68"/>
    </row>
    <row r="31" spans="1:17" s="80" customFormat="1" ht="14.25">
      <c r="A31" s="82" t="s">
        <v>10</v>
      </c>
      <c r="B31" s="78" t="s">
        <v>11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2"/>
      <c r="Q31" s="79"/>
    </row>
    <row r="32" spans="1:17">
      <c r="A32" s="76" t="s">
        <v>368</v>
      </c>
      <c r="B32" s="74" t="s">
        <v>369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68"/>
      <c r="Q32" s="68"/>
    </row>
    <row r="33" spans="1:17" s="80" customFormat="1" ht="14.25">
      <c r="A33" s="82" t="s">
        <v>12</v>
      </c>
      <c r="B33" s="78" t="s">
        <v>13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2"/>
      <c r="Q33" s="79"/>
    </row>
    <row r="34" spans="1:17">
      <c r="A34" s="76" t="s">
        <v>370</v>
      </c>
      <c r="B34" s="74" t="s">
        <v>371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68"/>
      <c r="Q34" s="108"/>
    </row>
    <row r="35" spans="1:17" hidden="1">
      <c r="A35" s="76" t="s">
        <v>372</v>
      </c>
      <c r="B35" s="74" t="s">
        <v>373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68"/>
      <c r="Q35" s="68"/>
    </row>
    <row r="36" spans="1:17">
      <c r="A36" s="76" t="s">
        <v>504</v>
      </c>
      <c r="B36" s="74" t="s">
        <v>505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68"/>
      <c r="Q36" s="68"/>
    </row>
    <row r="37" spans="1:17">
      <c r="A37" s="76" t="s">
        <v>374</v>
      </c>
      <c r="B37" s="74" t="s">
        <v>375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68"/>
      <c r="Q37" s="68"/>
    </row>
    <row r="38" spans="1:17" hidden="1">
      <c r="A38" s="83" t="s">
        <v>376</v>
      </c>
      <c r="B38" s="74" t="s">
        <v>377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68"/>
      <c r="Q38" s="68"/>
    </row>
    <row r="39" spans="1:17" hidden="1">
      <c r="A39" s="81" t="s">
        <v>378</v>
      </c>
      <c r="B39" s="74" t="s">
        <v>379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68"/>
      <c r="Q39" s="68"/>
    </row>
    <row r="40" spans="1:17">
      <c r="A40" s="81" t="s">
        <v>376</v>
      </c>
      <c r="B40" s="74" t="s">
        <v>377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68"/>
      <c r="Q40" s="68"/>
    </row>
    <row r="41" spans="1:17">
      <c r="A41" s="81" t="s">
        <v>378</v>
      </c>
      <c r="B41" s="74" t="s">
        <v>379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68"/>
      <c r="Q41" s="68"/>
    </row>
    <row r="42" spans="1:17">
      <c r="A42" s="76" t="s">
        <v>380</v>
      </c>
      <c r="B42" s="74" t="s">
        <v>381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68"/>
      <c r="Q42" s="108"/>
    </row>
    <row r="43" spans="1:17" s="80" customFormat="1" ht="14.25">
      <c r="A43" s="82" t="s">
        <v>14</v>
      </c>
      <c r="B43" s="78" t="s">
        <v>15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2"/>
      <c r="Q43" s="102"/>
    </row>
    <row r="44" spans="1:17" hidden="1">
      <c r="A44" s="76" t="s">
        <v>382</v>
      </c>
      <c r="B44" s="74" t="s">
        <v>383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68"/>
      <c r="Q44" s="68"/>
    </row>
    <row r="45" spans="1:17" hidden="1">
      <c r="A45" s="76" t="s">
        <v>384</v>
      </c>
      <c r="B45" s="74" t="s">
        <v>385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8"/>
      <c r="Q45" s="68"/>
    </row>
    <row r="46" spans="1:17" s="80" customFormat="1" hidden="1">
      <c r="A46" s="82" t="s">
        <v>16</v>
      </c>
      <c r="B46" s="78" t="s">
        <v>17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8"/>
      <c r="P46" s="79"/>
      <c r="Q46" s="79"/>
    </row>
    <row r="47" spans="1:17" s="80" customFormat="1" ht="14.25">
      <c r="A47" s="82" t="s">
        <v>489</v>
      </c>
      <c r="B47" s="78" t="s">
        <v>383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61"/>
      <c r="P47" s="79"/>
      <c r="Q47" s="79"/>
    </row>
    <row r="48" spans="1:17" ht="14.25" customHeight="1">
      <c r="A48" s="76" t="s">
        <v>386</v>
      </c>
      <c r="B48" s="74" t="s">
        <v>387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8"/>
      <c r="Q48" s="68"/>
    </row>
    <row r="49" spans="1:17" hidden="1">
      <c r="A49" s="76" t="s">
        <v>388</v>
      </c>
      <c r="B49" s="74" t="s">
        <v>389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68"/>
      <c r="Q49" s="68"/>
    </row>
    <row r="50" spans="1:17" hidden="1">
      <c r="A50" s="76" t="s">
        <v>390</v>
      </c>
      <c r="B50" s="74" t="s">
        <v>391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68"/>
      <c r="Q50" s="68"/>
    </row>
    <row r="51" spans="1:17">
      <c r="A51" s="76" t="s">
        <v>392</v>
      </c>
      <c r="B51" s="74" t="s">
        <v>393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68"/>
      <c r="Q51" s="68"/>
    </row>
    <row r="52" spans="1:17" s="80" customFormat="1" ht="14.25">
      <c r="A52" s="82" t="s">
        <v>18</v>
      </c>
      <c r="B52" s="78" t="s">
        <v>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2"/>
      <c r="Q52" s="79"/>
    </row>
    <row r="53" spans="1:17" s="80" customFormat="1" ht="14.25">
      <c r="A53" s="82" t="s">
        <v>508</v>
      </c>
      <c r="B53" s="78" t="s">
        <v>21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2"/>
      <c r="Q53" s="79"/>
    </row>
    <row r="54" spans="1:17" hidden="1">
      <c r="A54" s="84" t="s">
        <v>22</v>
      </c>
      <c r="B54" s="74" t="s">
        <v>23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68"/>
      <c r="Q54" s="68"/>
    </row>
    <row r="55" spans="1:17" hidden="1">
      <c r="A55" s="84" t="s">
        <v>24</v>
      </c>
      <c r="B55" s="74" t="s">
        <v>25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68"/>
      <c r="Q55" s="68"/>
    </row>
    <row r="56" spans="1:17" hidden="1">
      <c r="A56" s="85" t="s">
        <v>26</v>
      </c>
      <c r="B56" s="74" t="s">
        <v>27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68"/>
      <c r="Q56" s="68"/>
    </row>
    <row r="57" spans="1:17" hidden="1">
      <c r="A57" s="85" t="s">
        <v>28</v>
      </c>
      <c r="B57" s="74" t="s">
        <v>29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68"/>
      <c r="Q57" s="68"/>
    </row>
    <row r="58" spans="1:17" hidden="1">
      <c r="A58" s="85" t="s">
        <v>30</v>
      </c>
      <c r="B58" s="74" t="s">
        <v>31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68"/>
      <c r="Q58" s="68"/>
    </row>
    <row r="59" spans="1:17" hidden="1">
      <c r="A59" s="84" t="s">
        <v>32</v>
      </c>
      <c r="B59" s="74" t="s">
        <v>33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68"/>
      <c r="Q59" s="68"/>
    </row>
    <row r="60" spans="1:17" hidden="1">
      <c r="A60" s="84" t="s">
        <v>34</v>
      </c>
      <c r="B60" s="74" t="s">
        <v>35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68"/>
      <c r="Q60" s="68"/>
    </row>
    <row r="61" spans="1:17">
      <c r="A61" s="84" t="s">
        <v>506</v>
      </c>
      <c r="B61" s="74" t="s">
        <v>29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68"/>
      <c r="Q61" s="68"/>
    </row>
    <row r="62" spans="1:17">
      <c r="A62" s="84" t="s">
        <v>30</v>
      </c>
      <c r="B62" s="74" t="s">
        <v>31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68"/>
      <c r="Q62" s="68"/>
    </row>
    <row r="63" spans="1:17">
      <c r="A63" s="84" t="s">
        <v>507</v>
      </c>
      <c r="B63" s="74" t="s">
        <v>33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68"/>
      <c r="Q63" s="68"/>
    </row>
    <row r="64" spans="1:17">
      <c r="A64" s="84" t="s">
        <v>36</v>
      </c>
      <c r="B64" s="74" t="s">
        <v>37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68"/>
      <c r="Q64" s="68"/>
    </row>
    <row r="65" spans="1:17" s="80" customFormat="1" ht="14.25">
      <c r="A65" s="86" t="s">
        <v>38</v>
      </c>
      <c r="B65" s="78" t="s">
        <v>39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79"/>
      <c r="Q65" s="79"/>
    </row>
    <row r="66" spans="1:17" hidden="1">
      <c r="A66" s="87" t="s">
        <v>40</v>
      </c>
      <c r="B66" s="74" t="s">
        <v>41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68"/>
      <c r="Q66" s="68"/>
    </row>
    <row r="67" spans="1:17" hidden="1">
      <c r="A67" s="87" t="s">
        <v>42</v>
      </c>
      <c r="B67" s="74" t="s">
        <v>43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68"/>
      <c r="Q67" s="68"/>
    </row>
    <row r="68" spans="1:17" ht="30" hidden="1">
      <c r="A68" s="87" t="s">
        <v>44</v>
      </c>
      <c r="B68" s="74" t="s">
        <v>45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68"/>
      <c r="Q68" s="68"/>
    </row>
    <row r="69" spans="1:17" ht="30" hidden="1">
      <c r="A69" s="87" t="s">
        <v>46</v>
      </c>
      <c r="B69" s="74" t="s">
        <v>47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68"/>
      <c r="Q69" s="68"/>
    </row>
    <row r="70" spans="1:17">
      <c r="A70" s="87" t="s">
        <v>48</v>
      </c>
      <c r="B70" s="74" t="s">
        <v>49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68"/>
      <c r="Q70" s="68"/>
    </row>
    <row r="71" spans="1:17" ht="30" hidden="1">
      <c r="A71" s="87" t="s">
        <v>50</v>
      </c>
      <c r="B71" s="74" t="s">
        <v>51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68"/>
      <c r="Q71" s="68"/>
    </row>
    <row r="72" spans="1:17" ht="30" hidden="1">
      <c r="A72" s="87" t="s">
        <v>52</v>
      </c>
      <c r="B72" s="74" t="s">
        <v>53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68"/>
      <c r="Q72" s="68"/>
    </row>
    <row r="73" spans="1:17" hidden="1">
      <c r="A73" s="87" t="s">
        <v>54</v>
      </c>
      <c r="B73" s="74" t="s">
        <v>55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68"/>
      <c r="Q73" s="68"/>
    </row>
    <row r="74" spans="1:17" hidden="1">
      <c r="A74" s="88" t="s">
        <v>56</v>
      </c>
      <c r="B74" s="74" t="s">
        <v>57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68"/>
      <c r="Q74" s="68"/>
    </row>
    <row r="75" spans="1:17">
      <c r="A75" s="87" t="s">
        <v>58</v>
      </c>
      <c r="B75" s="74" t="s">
        <v>59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68"/>
      <c r="Q75" s="68"/>
    </row>
    <row r="76" spans="1:17">
      <c r="A76" s="88" t="s">
        <v>60</v>
      </c>
      <c r="B76" s="74" t="s">
        <v>61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68"/>
      <c r="Q76" s="68"/>
    </row>
    <row r="77" spans="1:17" hidden="1">
      <c r="A77" s="88" t="s">
        <v>62</v>
      </c>
      <c r="B77" s="74" t="s">
        <v>61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68"/>
      <c r="Q77" s="68"/>
    </row>
    <row r="78" spans="1:17" s="80" customFormat="1" ht="14.25">
      <c r="A78" s="86" t="s">
        <v>63</v>
      </c>
      <c r="B78" s="78" t="s">
        <v>64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79"/>
      <c r="Q78" s="79"/>
    </row>
    <row r="79" spans="1:17" s="90" customFormat="1">
      <c r="A79" s="21" t="s">
        <v>65</v>
      </c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98"/>
      <c r="P79" s="89"/>
      <c r="Q79" s="89"/>
    </row>
    <row r="80" spans="1:17" hidden="1">
      <c r="A80" s="122" t="s">
        <v>66</v>
      </c>
      <c r="B80" s="123" t="s">
        <v>67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68"/>
      <c r="Q80" s="68"/>
    </row>
    <row r="81" spans="1:17" ht="32.25" hidden="1" customHeight="1">
      <c r="A81" s="125"/>
      <c r="B81" s="126"/>
      <c r="C81" s="127"/>
      <c r="D81" s="127"/>
      <c r="E81" s="127"/>
      <c r="F81" s="127"/>
      <c r="G81" s="163"/>
      <c r="H81" s="127"/>
      <c r="I81" s="127"/>
      <c r="J81" s="127"/>
      <c r="K81" s="127"/>
      <c r="L81" s="127"/>
      <c r="M81" s="127"/>
      <c r="N81" s="127"/>
      <c r="O81" s="127"/>
      <c r="P81" s="68"/>
      <c r="Q81" s="68"/>
    </row>
    <row r="82" spans="1:17" ht="28.5" hidden="1">
      <c r="A82" s="69" t="s">
        <v>0</v>
      </c>
      <c r="B82" s="70" t="s">
        <v>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  <c r="P82" s="68"/>
      <c r="Q82" s="68"/>
    </row>
    <row r="83" spans="1:17">
      <c r="A83" s="91" t="s">
        <v>68</v>
      </c>
      <c r="B83" s="74" t="s">
        <v>69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68"/>
      <c r="Q83" s="68"/>
    </row>
    <row r="84" spans="1:17" hidden="1">
      <c r="A84" s="91" t="s">
        <v>70</v>
      </c>
      <c r="B84" s="74" t="s">
        <v>71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68"/>
      <c r="Q84" s="68"/>
    </row>
    <row r="85" spans="1:17" hidden="1">
      <c r="A85" s="91" t="s">
        <v>72</v>
      </c>
      <c r="B85" s="74" t="s">
        <v>73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68"/>
      <c r="Q85" s="68"/>
    </row>
    <row r="86" spans="1:17" hidden="1">
      <c r="A86" s="81" t="s">
        <v>74</v>
      </c>
      <c r="B86" s="74" t="s">
        <v>75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68"/>
      <c r="Q86" s="68"/>
    </row>
    <row r="87" spans="1:17" hidden="1">
      <c r="A87" s="81" t="s">
        <v>76</v>
      </c>
      <c r="B87" s="74" t="s">
        <v>77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68"/>
      <c r="Q87" s="68"/>
    </row>
    <row r="88" spans="1:17">
      <c r="A88" s="81"/>
      <c r="B88" s="74" t="s">
        <v>73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68"/>
      <c r="Q88" s="68"/>
    </row>
    <row r="89" spans="1:17">
      <c r="A89" s="81" t="s">
        <v>78</v>
      </c>
      <c r="B89" s="74" t="s">
        <v>79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68"/>
      <c r="Q89" s="68"/>
    </row>
    <row r="90" spans="1:17" s="80" customFormat="1" ht="14.25">
      <c r="A90" s="92" t="s">
        <v>80</v>
      </c>
      <c r="B90" s="78" t="s">
        <v>81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79"/>
      <c r="Q90" s="79"/>
    </row>
    <row r="91" spans="1:17" hidden="1">
      <c r="A91" s="84" t="s">
        <v>82</v>
      </c>
      <c r="B91" s="74" t="s">
        <v>83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68"/>
      <c r="Q91" s="68"/>
    </row>
    <row r="92" spans="1:17" hidden="1">
      <c r="A92" s="84" t="s">
        <v>84</v>
      </c>
      <c r="B92" s="74" t="s">
        <v>85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68"/>
      <c r="Q92" s="68"/>
    </row>
    <row r="93" spans="1:17">
      <c r="A93" s="84" t="s">
        <v>451</v>
      </c>
      <c r="B93" s="74" t="s">
        <v>83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68"/>
      <c r="Q93" s="68"/>
    </row>
    <row r="94" spans="1:17">
      <c r="A94" s="84" t="s">
        <v>86</v>
      </c>
      <c r="B94" s="74" t="s">
        <v>87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68"/>
      <c r="Q94" s="68"/>
    </row>
    <row r="95" spans="1:17" s="80" customFormat="1" ht="14.25">
      <c r="A95" s="86" t="s">
        <v>605</v>
      </c>
      <c r="B95" s="78" t="s">
        <v>89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79"/>
      <c r="Q95" s="79"/>
    </row>
    <row r="96" spans="1:17" ht="20.25" hidden="1" customHeight="1">
      <c r="A96" s="84" t="s">
        <v>90</v>
      </c>
      <c r="B96" s="74" t="s">
        <v>91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68"/>
      <c r="Q96" s="68"/>
    </row>
    <row r="97" spans="1:17" ht="18.75" hidden="1" customHeight="1">
      <c r="A97" s="84" t="s">
        <v>92</v>
      </c>
      <c r="B97" s="74" t="s">
        <v>93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68"/>
      <c r="Q97" s="68"/>
    </row>
    <row r="98" spans="1:17" ht="21.75" hidden="1" customHeight="1">
      <c r="A98" s="84" t="s">
        <v>94</v>
      </c>
      <c r="B98" s="74" t="s">
        <v>95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68"/>
      <c r="Q98" s="68"/>
    </row>
    <row r="99" spans="1:17" hidden="1">
      <c r="A99" s="84" t="s">
        <v>96</v>
      </c>
      <c r="B99" s="74" t="s">
        <v>97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68"/>
      <c r="Q99" s="68"/>
    </row>
    <row r="100" spans="1:17" ht="30" hidden="1">
      <c r="A100" s="84" t="s">
        <v>98</v>
      </c>
      <c r="B100" s="74" t="s">
        <v>99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68"/>
      <c r="Q100" s="68"/>
    </row>
    <row r="101" spans="1:17" ht="30" hidden="1">
      <c r="A101" s="84" t="s">
        <v>100</v>
      </c>
      <c r="B101" s="74" t="s">
        <v>101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68"/>
      <c r="Q101" s="68"/>
    </row>
    <row r="102" spans="1:17">
      <c r="A102" s="84" t="s">
        <v>102</v>
      </c>
      <c r="B102" s="74" t="s">
        <v>103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68"/>
      <c r="Q102" s="68"/>
    </row>
    <row r="103" spans="1:17" hidden="1">
      <c r="A103" s="84" t="s">
        <v>104</v>
      </c>
      <c r="B103" s="74" t="s">
        <v>105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68"/>
      <c r="Q103" s="68"/>
    </row>
    <row r="104" spans="1:17" s="80" customFormat="1" ht="14.25">
      <c r="A104" s="86" t="s">
        <v>106</v>
      </c>
      <c r="B104" s="78" t="s">
        <v>107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79"/>
      <c r="Q104" s="79"/>
    </row>
    <row r="105" spans="1:17" s="90" customFormat="1">
      <c r="A105" s="21" t="s">
        <v>108</v>
      </c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98"/>
      <c r="P105" s="89"/>
      <c r="Q105" s="89"/>
    </row>
    <row r="106" spans="1:17" s="94" customFormat="1" ht="14.25">
      <c r="A106" s="25" t="s">
        <v>109</v>
      </c>
      <c r="B106" s="11" t="s">
        <v>110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61"/>
      <c r="P106" s="101"/>
      <c r="Q106" s="93"/>
    </row>
    <row r="107" spans="1:17" s="1" customFormat="1" hidden="1">
      <c r="A107" s="85" t="s">
        <v>394</v>
      </c>
      <c r="B107" s="83" t="s">
        <v>395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8"/>
      <c r="P107" s="3"/>
      <c r="Q107" s="3"/>
    </row>
    <row r="108" spans="1:17" s="1" customFormat="1" ht="30" hidden="1">
      <c r="A108" s="85" t="s">
        <v>396</v>
      </c>
      <c r="B108" s="83" t="s">
        <v>397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8"/>
      <c r="P108" s="3"/>
      <c r="Q108" s="3"/>
    </row>
    <row r="109" spans="1:17" s="1" customFormat="1" hidden="1">
      <c r="A109" s="95" t="s">
        <v>398</v>
      </c>
      <c r="B109" s="83" t="s">
        <v>399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98"/>
      <c r="P109" s="3"/>
      <c r="Q109" s="3"/>
    </row>
    <row r="110" spans="1:17" s="1" customFormat="1" hidden="1">
      <c r="A110" s="95" t="s">
        <v>400</v>
      </c>
      <c r="B110" s="83" t="s">
        <v>401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8"/>
      <c r="P110" s="3"/>
      <c r="Q110" s="3"/>
    </row>
    <row r="111" spans="1:17" s="1" customFormat="1" hidden="1">
      <c r="A111" s="85" t="s">
        <v>402</v>
      </c>
      <c r="B111" s="83" t="s">
        <v>403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98"/>
      <c r="P111" s="3"/>
      <c r="Q111" s="3"/>
    </row>
    <row r="112" spans="1:17" s="1" customFormat="1" hidden="1">
      <c r="A112" s="85" t="s">
        <v>404</v>
      </c>
      <c r="B112" s="83" t="s">
        <v>405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98"/>
      <c r="P112" s="3"/>
      <c r="Q112" s="3"/>
    </row>
    <row r="113" spans="1:17" s="1" customFormat="1" hidden="1">
      <c r="A113" s="31" t="s">
        <v>111</v>
      </c>
      <c r="B113" s="14" t="s">
        <v>112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98"/>
      <c r="P113" s="3"/>
      <c r="Q113" s="3"/>
    </row>
    <row r="114" spans="1:17" s="1" customFormat="1" hidden="1">
      <c r="A114" s="95" t="s">
        <v>113</v>
      </c>
      <c r="B114" s="83" t="s">
        <v>114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8"/>
      <c r="P114" s="3"/>
      <c r="Q114" s="3"/>
    </row>
    <row r="115" spans="1:17" s="1" customFormat="1" hidden="1">
      <c r="A115" s="95" t="s">
        <v>115</v>
      </c>
      <c r="B115" s="83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8"/>
      <c r="P115" s="3"/>
      <c r="Q115" s="3"/>
    </row>
    <row r="116" spans="1:17" s="1" customFormat="1" hidden="1">
      <c r="A116" s="31" t="s">
        <v>117</v>
      </c>
      <c r="B116" s="14" t="s">
        <v>118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8"/>
      <c r="P116" s="3"/>
      <c r="Q116" s="3"/>
    </row>
    <row r="117" spans="1:17" s="1" customFormat="1" hidden="1">
      <c r="A117" s="95" t="s">
        <v>119</v>
      </c>
      <c r="B117" s="83" t="s">
        <v>120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8"/>
      <c r="P117" s="3"/>
      <c r="Q117" s="3"/>
    </row>
    <row r="118" spans="1:17" s="1" customFormat="1" hidden="1">
      <c r="A118" s="95" t="s">
        <v>121</v>
      </c>
      <c r="B118" s="83" t="s">
        <v>122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8"/>
      <c r="P118" s="3"/>
      <c r="Q118" s="3"/>
    </row>
    <row r="119" spans="1:17" s="1" customFormat="1" hidden="1">
      <c r="A119" s="95" t="s">
        <v>123</v>
      </c>
      <c r="B119" s="83" t="s">
        <v>124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8"/>
      <c r="P119" s="3"/>
      <c r="Q119" s="3"/>
    </row>
    <row r="120" spans="1:17" s="1" customFormat="1" hidden="1">
      <c r="A120" s="31" t="s">
        <v>125</v>
      </c>
      <c r="B120" s="14" t="s">
        <v>126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8"/>
      <c r="P120" s="3"/>
      <c r="Q120" s="3"/>
    </row>
    <row r="121" spans="1:17" s="1" customFormat="1" hidden="1">
      <c r="A121" s="95" t="s">
        <v>127</v>
      </c>
      <c r="B121" s="83" t="s">
        <v>128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98"/>
      <c r="P121" s="3"/>
      <c r="Q121" s="3"/>
    </row>
    <row r="122" spans="1:17" s="1" customFormat="1" hidden="1">
      <c r="A122" s="85" t="s">
        <v>129</v>
      </c>
      <c r="B122" s="83" t="s">
        <v>130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98"/>
      <c r="P122" s="3"/>
      <c r="Q122" s="3"/>
    </row>
    <row r="123" spans="1:17" s="1" customFormat="1" hidden="1">
      <c r="A123" s="95" t="s">
        <v>131</v>
      </c>
      <c r="B123" s="83" t="s">
        <v>132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8"/>
      <c r="P123" s="3"/>
      <c r="Q123" s="3"/>
    </row>
    <row r="124" spans="1:17" s="1" customFormat="1" hidden="1">
      <c r="A124" s="95" t="s">
        <v>133</v>
      </c>
      <c r="B124" s="83" t="s">
        <v>134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8"/>
      <c r="P124" s="3"/>
      <c r="Q124" s="3"/>
    </row>
    <row r="125" spans="1:17" s="1" customFormat="1" hidden="1">
      <c r="A125" s="31" t="s">
        <v>135</v>
      </c>
      <c r="B125" s="14" t="s">
        <v>136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98"/>
      <c r="P125" s="3"/>
      <c r="Q125" s="3"/>
    </row>
    <row r="126" spans="1:17" s="1" customFormat="1" hidden="1">
      <c r="A126" s="85" t="s">
        <v>137</v>
      </c>
      <c r="B126" s="83" t="s">
        <v>138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98"/>
      <c r="P126" s="3"/>
      <c r="Q126" s="3"/>
    </row>
    <row r="127" spans="1:17" s="94" customFormat="1" ht="14.25">
      <c r="A127" s="31" t="s">
        <v>139</v>
      </c>
      <c r="B127" s="14" t="s">
        <v>140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61"/>
      <c r="P127" s="93"/>
      <c r="Q127" s="93"/>
    </row>
    <row r="128" spans="1:17" s="94" customFormat="1" ht="15" customHeight="1">
      <c r="A128" s="12" t="s">
        <v>141</v>
      </c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99"/>
      <c r="P128" s="93"/>
      <c r="Q128" s="101"/>
    </row>
    <row r="129" spans="1:17" s="94" customFormat="1" ht="15.75" customHeight="1">
      <c r="A129" s="128"/>
      <c r="B129" s="128"/>
      <c r="C129" s="45"/>
      <c r="D129" s="45"/>
      <c r="E129" s="45"/>
      <c r="F129" s="45"/>
      <c r="G129" s="164"/>
      <c r="H129" s="164">
        <v>1</v>
      </c>
      <c r="I129" s="45"/>
      <c r="J129" s="45"/>
      <c r="K129" s="45"/>
      <c r="L129" s="45"/>
      <c r="M129" s="45"/>
      <c r="N129" s="45"/>
      <c r="O129" s="127"/>
      <c r="P129" s="128"/>
      <c r="Q129" s="101"/>
    </row>
    <row r="130" spans="1:17" s="94" customFormat="1" ht="33.75" customHeight="1">
      <c r="A130" s="128"/>
      <c r="B130" s="128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27"/>
      <c r="P130" s="128"/>
      <c r="Q130" s="101"/>
    </row>
    <row r="131" spans="1:17" s="94" customFormat="1" ht="28.5">
      <c r="A131" s="69" t="s">
        <v>0</v>
      </c>
      <c r="B131" s="70" t="s">
        <v>406</v>
      </c>
      <c r="C131" s="96" t="s">
        <v>320</v>
      </c>
      <c r="D131" s="96" t="s">
        <v>321</v>
      </c>
      <c r="E131" s="96" t="s">
        <v>322</v>
      </c>
      <c r="F131" s="96" t="s">
        <v>323</v>
      </c>
      <c r="G131" s="96" t="s">
        <v>324</v>
      </c>
      <c r="H131" s="96" t="s">
        <v>325</v>
      </c>
      <c r="I131" s="96" t="s">
        <v>326</v>
      </c>
      <c r="J131" s="96" t="s">
        <v>327</v>
      </c>
      <c r="K131" s="96" t="s">
        <v>328</v>
      </c>
      <c r="L131" s="96" t="s">
        <v>329</v>
      </c>
      <c r="M131" s="96" t="s">
        <v>330</v>
      </c>
      <c r="N131" s="96" t="s">
        <v>331</v>
      </c>
      <c r="O131" s="97" t="s">
        <v>332</v>
      </c>
      <c r="P131" s="128"/>
      <c r="Q131" s="101"/>
    </row>
    <row r="132" spans="1:17" s="94" customFormat="1">
      <c r="A132" s="75" t="s">
        <v>272</v>
      </c>
      <c r="B132" s="81" t="s">
        <v>407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>
        <v>0</v>
      </c>
      <c r="P132" s="128"/>
      <c r="Q132" s="101"/>
    </row>
    <row r="133" spans="1:17" s="94" customFormat="1" ht="30">
      <c r="A133" s="76" t="s">
        <v>408</v>
      </c>
      <c r="B133" s="81" t="s">
        <v>409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128"/>
      <c r="Q133" s="101"/>
    </row>
    <row r="134" spans="1:17" s="94" customFormat="1" ht="30">
      <c r="A134" s="76" t="s">
        <v>408</v>
      </c>
      <c r="B134" s="81" t="s">
        <v>409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128"/>
      <c r="Q134" s="101"/>
    </row>
    <row r="135" spans="1:17" s="94" customFormat="1" ht="30">
      <c r="A135" s="76" t="s">
        <v>410</v>
      </c>
      <c r="B135" s="81" t="s">
        <v>411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128"/>
      <c r="Q135" s="101"/>
    </row>
    <row r="136" spans="1:17" s="94" customFormat="1">
      <c r="A136" s="76" t="s">
        <v>412</v>
      </c>
      <c r="B136" s="81" t="s">
        <v>413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128"/>
      <c r="Q136" s="101"/>
    </row>
    <row r="137" spans="1:17" s="94" customFormat="1">
      <c r="A137" s="76" t="s">
        <v>414</v>
      </c>
      <c r="B137" s="81" t="s">
        <v>415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128"/>
      <c r="Q137" s="101"/>
    </row>
    <row r="138" spans="1:17" s="94" customFormat="1">
      <c r="A138" s="76" t="s">
        <v>416</v>
      </c>
      <c r="B138" s="81" t="s">
        <v>417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128"/>
      <c r="Q138" s="101"/>
    </row>
    <row r="139" spans="1:17" s="94" customFormat="1" ht="14.25">
      <c r="A139" s="82" t="s">
        <v>144</v>
      </c>
      <c r="B139" s="92" t="s">
        <v>145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28"/>
      <c r="Q139" s="101"/>
    </row>
    <row r="140" spans="1:17" s="94" customFormat="1">
      <c r="A140" s="76" t="s">
        <v>146</v>
      </c>
      <c r="B140" s="81" t="s">
        <v>147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128"/>
      <c r="Q140" s="101"/>
    </row>
    <row r="141" spans="1:17" s="94" customFormat="1" ht="30">
      <c r="A141" s="76" t="s">
        <v>148</v>
      </c>
      <c r="B141" s="81" t="s">
        <v>149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128"/>
      <c r="Q141" s="101"/>
    </row>
    <row r="142" spans="1:17" s="94" customFormat="1" ht="30">
      <c r="A142" s="76" t="s">
        <v>150</v>
      </c>
      <c r="B142" s="81" t="s">
        <v>151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128"/>
      <c r="Q142" s="101"/>
    </row>
    <row r="143" spans="1:17" s="94" customFormat="1" ht="30">
      <c r="A143" s="76" t="s">
        <v>152</v>
      </c>
      <c r="B143" s="81" t="s">
        <v>153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128"/>
      <c r="Q143" s="101"/>
    </row>
    <row r="144" spans="1:17" s="94" customFormat="1">
      <c r="A144" s="76" t="s">
        <v>418</v>
      </c>
      <c r="B144" s="81" t="s">
        <v>419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128"/>
      <c r="Q144" s="101"/>
    </row>
    <row r="145" spans="1:17" s="94" customFormat="1">
      <c r="A145" s="76" t="s">
        <v>420</v>
      </c>
      <c r="B145" s="81" t="s">
        <v>421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128"/>
      <c r="Q145" s="101"/>
    </row>
    <row r="146" spans="1:17">
      <c r="A146" s="82" t="s">
        <v>156</v>
      </c>
      <c r="B146" s="92" t="s">
        <v>157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8"/>
      <c r="P146" s="68"/>
      <c r="Q146" s="68"/>
    </row>
    <row r="147" spans="1:17">
      <c r="A147" s="76" t="s">
        <v>158</v>
      </c>
      <c r="B147" s="81" t="s">
        <v>159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108"/>
      <c r="Q147" s="68"/>
    </row>
    <row r="148" spans="1:17" hidden="1">
      <c r="A148" s="76" t="s">
        <v>160</v>
      </c>
      <c r="B148" s="81" t="s">
        <v>161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68"/>
      <c r="Q148" s="68"/>
    </row>
    <row r="149" spans="1:17" ht="28.5">
      <c r="A149" s="159" t="s">
        <v>152</v>
      </c>
      <c r="B149" s="160" t="s">
        <v>153</v>
      </c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68"/>
      <c r="Q149" s="68"/>
    </row>
    <row r="150" spans="1:17">
      <c r="A150" s="76" t="s">
        <v>162</v>
      </c>
      <c r="B150" s="81" t="s">
        <v>163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108"/>
      <c r="Q150" s="68"/>
    </row>
    <row r="151" spans="1:17">
      <c r="A151" s="76" t="s">
        <v>422</v>
      </c>
      <c r="B151" s="81" t="s">
        <v>423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108"/>
      <c r="Q151" s="68"/>
    </row>
    <row r="152" spans="1:17" hidden="1">
      <c r="A152" s="76" t="s">
        <v>424</v>
      </c>
      <c r="B152" s="81" t="s">
        <v>425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68"/>
      <c r="Q152" s="68"/>
    </row>
    <row r="153" spans="1:17" ht="30" hidden="1">
      <c r="A153" s="76" t="s">
        <v>499</v>
      </c>
      <c r="B153" s="81" t="s">
        <v>454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68"/>
      <c r="Q153" s="68"/>
    </row>
    <row r="154" spans="1:17" s="80" customFormat="1">
      <c r="A154" s="76" t="s">
        <v>426</v>
      </c>
      <c r="B154" s="81" t="s">
        <v>427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102"/>
      <c r="Q154" s="79"/>
    </row>
    <row r="155" spans="1:17" hidden="1">
      <c r="A155" s="76" t="s">
        <v>428</v>
      </c>
      <c r="B155" s="81" t="s">
        <v>429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68"/>
      <c r="Q155" s="68"/>
    </row>
    <row r="156" spans="1:17" hidden="1">
      <c r="A156" s="76" t="s">
        <v>473</v>
      </c>
      <c r="B156" s="81" t="s">
        <v>429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68"/>
      <c r="Q156" s="68"/>
    </row>
    <row r="157" spans="1:17" hidden="1">
      <c r="A157" s="116" t="s">
        <v>164</v>
      </c>
      <c r="B157" s="117" t="s">
        <v>165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68"/>
      <c r="Q157" s="68"/>
    </row>
    <row r="158" spans="1:17" ht="15.75" hidden="1" customHeight="1">
      <c r="A158" s="76" t="s">
        <v>166</v>
      </c>
      <c r="B158" s="81" t="s">
        <v>167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68"/>
      <c r="Q158" s="68"/>
    </row>
    <row r="159" spans="1:17" hidden="1">
      <c r="A159" s="82" t="s">
        <v>168</v>
      </c>
      <c r="B159" s="92" t="s">
        <v>169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68"/>
      <c r="Q159" s="68"/>
    </row>
    <row r="160" spans="1:17" hidden="1">
      <c r="A160" s="84" t="s">
        <v>170</v>
      </c>
      <c r="B160" s="81" t="s">
        <v>171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68"/>
      <c r="Q160" s="68"/>
    </row>
    <row r="161" spans="1:17" s="80" customFormat="1" hidden="1">
      <c r="A161" s="84" t="s">
        <v>172</v>
      </c>
      <c r="B161" s="81" t="s">
        <v>173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79"/>
      <c r="Q161" s="79"/>
    </row>
    <row r="162" spans="1:17" hidden="1">
      <c r="A162" s="84" t="s">
        <v>174</v>
      </c>
      <c r="B162" s="81" t="s">
        <v>175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68"/>
      <c r="Q162" s="68"/>
    </row>
    <row r="163" spans="1:17" hidden="1">
      <c r="A163" s="84" t="s">
        <v>176</v>
      </c>
      <c r="B163" s="81" t="s">
        <v>177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68"/>
      <c r="Q163" s="68"/>
    </row>
    <row r="164" spans="1:17" ht="20.25" customHeight="1">
      <c r="A164" s="84" t="s">
        <v>178</v>
      </c>
      <c r="B164" s="81" t="s">
        <v>179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68"/>
      <c r="Q164" s="68"/>
    </row>
    <row r="165" spans="1:17">
      <c r="A165" s="84" t="s">
        <v>180</v>
      </c>
      <c r="B165" s="81" t="s">
        <v>181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108"/>
      <c r="Q165" s="68"/>
    </row>
    <row r="166" spans="1:17" hidden="1">
      <c r="A166" s="84" t="s">
        <v>182</v>
      </c>
      <c r="B166" s="81" t="s">
        <v>183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68"/>
      <c r="Q166" s="68"/>
    </row>
    <row r="167" spans="1:17" hidden="1">
      <c r="A167" s="84" t="s">
        <v>500</v>
      </c>
      <c r="B167" s="81" t="s">
        <v>475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68"/>
      <c r="Q167" s="68"/>
    </row>
    <row r="168" spans="1:17">
      <c r="A168" s="84" t="s">
        <v>462</v>
      </c>
      <c r="B168" s="81" t="s">
        <v>461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68"/>
      <c r="Q168" s="68"/>
    </row>
    <row r="169" spans="1:17">
      <c r="A169" s="84" t="s">
        <v>455</v>
      </c>
      <c r="B169" s="81" t="s">
        <v>460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108"/>
      <c r="Q169" s="68"/>
    </row>
    <row r="170" spans="1:17" hidden="1">
      <c r="A170" s="84" t="s">
        <v>178</v>
      </c>
      <c r="B170" s="81" t="s">
        <v>179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68"/>
      <c r="Q170" s="68"/>
    </row>
    <row r="171" spans="1:17">
      <c r="A171" s="86" t="s">
        <v>184</v>
      </c>
      <c r="B171" s="92" t="s">
        <v>185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68"/>
      <c r="Q171" s="68"/>
    </row>
    <row r="172" spans="1:17" s="121" customFormat="1" ht="30">
      <c r="A172" s="84" t="s">
        <v>186</v>
      </c>
      <c r="B172" s="81" t="s">
        <v>187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119"/>
      <c r="Q172" s="120"/>
    </row>
    <row r="173" spans="1:17" ht="30" hidden="1">
      <c r="A173" s="76" t="s">
        <v>188</v>
      </c>
      <c r="B173" s="81" t="s">
        <v>189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68"/>
      <c r="Q173" s="68"/>
    </row>
    <row r="174" spans="1:17" s="80" customFormat="1">
      <c r="A174" s="84" t="s">
        <v>190</v>
      </c>
      <c r="B174" s="81" t="s">
        <v>191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102"/>
      <c r="Q174" s="79"/>
    </row>
    <row r="175" spans="1:17" hidden="1">
      <c r="A175" s="82" t="s">
        <v>192</v>
      </c>
      <c r="B175" s="92" t="s">
        <v>193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68"/>
      <c r="Q175" s="68"/>
    </row>
    <row r="176" spans="1:17">
      <c r="A176" s="76" t="s">
        <v>434</v>
      </c>
      <c r="B176" s="81" t="s">
        <v>435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108"/>
      <c r="Q176" s="68"/>
    </row>
    <row r="177" spans="1:17" hidden="1">
      <c r="A177" s="82" t="s">
        <v>436</v>
      </c>
      <c r="B177" s="92" t="s">
        <v>205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161"/>
      <c r="P177" s="68"/>
      <c r="Q177" s="68"/>
    </row>
    <row r="178" spans="1:17" hidden="1">
      <c r="A178" s="16" t="s">
        <v>224</v>
      </c>
      <c r="B178" s="25" t="s">
        <v>225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99"/>
      <c r="P178" s="68"/>
      <c r="Q178" s="68"/>
    </row>
    <row r="179" spans="1:17" hidden="1">
      <c r="A179" s="76" t="s">
        <v>452</v>
      </c>
      <c r="B179" s="81" t="s">
        <v>445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68"/>
      <c r="Q179" s="68"/>
    </row>
    <row r="180" spans="1:17" hidden="1">
      <c r="A180" s="100" t="s">
        <v>442</v>
      </c>
      <c r="B180" s="100" t="s">
        <v>239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98"/>
      <c r="P180" s="68"/>
      <c r="Q180" s="68"/>
    </row>
    <row r="181" spans="1:17" hidden="1">
      <c r="A181" s="95" t="s">
        <v>430</v>
      </c>
      <c r="B181" s="83" t="s">
        <v>431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98"/>
      <c r="P181" s="68"/>
      <c r="Q181" s="68"/>
    </row>
    <row r="182" spans="1:17">
      <c r="A182" s="85" t="s">
        <v>432</v>
      </c>
      <c r="B182" s="83" t="s">
        <v>433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98"/>
      <c r="P182" s="68"/>
      <c r="Q182" s="68"/>
    </row>
    <row r="183" spans="1:17">
      <c r="A183" s="16" t="s">
        <v>453</v>
      </c>
      <c r="B183" s="14" t="s">
        <v>450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61"/>
      <c r="P183" s="68"/>
      <c r="Q183" s="68"/>
    </row>
    <row r="184" spans="1:17">
      <c r="A184" s="12" t="s">
        <v>265</v>
      </c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99"/>
      <c r="P184" s="68"/>
      <c r="Q184" s="68"/>
    </row>
    <row r="185" spans="1:17" ht="38.25" customHeight="1">
      <c r="B185" s="68"/>
      <c r="C185" s="68"/>
      <c r="D185" s="68"/>
      <c r="E185" s="68"/>
      <c r="F185" s="68"/>
      <c r="G185" s="68"/>
      <c r="H185" s="175">
        <v>2</v>
      </c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1:17" s="80" customFormat="1">
      <c r="A186" s="324"/>
      <c r="B186" s="325"/>
      <c r="C186" s="325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102"/>
      <c r="Q186" s="79"/>
    </row>
    <row r="187" spans="1:17" hidden="1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1:17" hidden="1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1:17" hidden="1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1:17" ht="24" hidden="1" customHeight="1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1:17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108"/>
      <c r="Q191" s="68"/>
    </row>
    <row r="192" spans="1:17" s="80" customFormat="1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102"/>
      <c r="Q192" s="79"/>
    </row>
    <row r="193" spans="1:17" s="94" customFormat="1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101"/>
      <c r="Q193" s="93"/>
    </row>
    <row r="194" spans="1:17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108"/>
      <c r="Q194" s="68"/>
    </row>
    <row r="195" spans="1:17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1:17" s="1" customFormat="1" hidden="1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3"/>
      <c r="Q196" s="3"/>
    </row>
    <row r="197" spans="1:17" s="1" customFormat="1" hidden="1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3"/>
      <c r="Q197" s="3"/>
    </row>
    <row r="198" spans="1:17" s="94" customFormat="1" ht="19.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93"/>
      <c r="Q198" s="93"/>
    </row>
    <row r="199" spans="1:17" s="94" customFormat="1" ht="21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93"/>
      <c r="Q199" s="101"/>
    </row>
    <row r="200" spans="1:17">
      <c r="P200" s="68"/>
      <c r="Q200" s="68"/>
    </row>
    <row r="201" spans="1:17">
      <c r="P201" s="68"/>
      <c r="Q201" s="68"/>
    </row>
    <row r="202" spans="1:17">
      <c r="P202" s="68"/>
      <c r="Q202" s="68"/>
    </row>
    <row r="203" spans="1:17">
      <c r="P203" s="68"/>
      <c r="Q203" s="68"/>
    </row>
    <row r="204" spans="1:17">
      <c r="P204" s="68"/>
      <c r="Q204" s="68"/>
    </row>
    <row r="205" spans="1:17">
      <c r="P205" s="68"/>
      <c r="Q205" s="68"/>
    </row>
    <row r="206" spans="1:17">
      <c r="P206" s="68"/>
      <c r="Q206" s="68"/>
    </row>
    <row r="207" spans="1:17">
      <c r="P207" s="68"/>
      <c r="Q207" s="68"/>
    </row>
    <row r="208" spans="1:17">
      <c r="P208" s="68"/>
      <c r="Q208" s="68"/>
    </row>
    <row r="209" spans="16:17">
      <c r="P209" s="68"/>
      <c r="Q209" s="68"/>
    </row>
    <row r="210" spans="16:17">
      <c r="P210" s="68"/>
      <c r="Q210" s="68"/>
    </row>
    <row r="211" spans="16:17">
      <c r="P211" s="68"/>
      <c r="Q211" s="68"/>
    </row>
    <row r="212" spans="16:17">
      <c r="P212" s="68"/>
      <c r="Q212" s="68"/>
    </row>
  </sheetData>
  <mergeCells count="3">
    <mergeCell ref="A2:O2"/>
    <mergeCell ref="A3:O3"/>
    <mergeCell ref="A186:O186"/>
  </mergeCells>
  <phoneticPr fontId="30" type="noConversion"/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kiadások-bevételek mérlege</vt:lpstr>
      <vt:lpstr>Kiadások cofog szerint</vt:lpstr>
      <vt:lpstr>bevételek cofog szerint</vt:lpstr>
      <vt:lpstr>Finanszírozás</vt:lpstr>
      <vt:lpstr>Kiadások és bevételek havi bont</vt:lpstr>
      <vt:lpstr>'Kiadások és bevételek havi bont'!Nyomtatási_terület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2018-02-12T09:11:46Z</cp:lastPrinted>
  <dcterms:created xsi:type="dcterms:W3CDTF">2015-02-12T11:13:43Z</dcterms:created>
  <dcterms:modified xsi:type="dcterms:W3CDTF">2018-03-19T07:47:22Z</dcterms:modified>
</cp:coreProperties>
</file>