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440" windowHeight="11760"/>
  </bookViews>
  <sheets>
    <sheet name="kiadások-bevételek mérlege" sheetId="1" r:id="rId1"/>
    <sheet name="Össz.bevételek rovatok szerint" sheetId="6" r:id="rId2"/>
    <sheet name="Össz.Kiadások rovatok szerint" sheetId="2" r:id="rId3"/>
  </sheets>
  <definedNames>
    <definedName name="_xlnm.Print_Area" localSheetId="0">'kiadások-bevételek mérlege'!$A$1:$E$122</definedName>
    <definedName name="_xlnm.Print_Area" localSheetId="1">'Össz.bevételek rovatok szerint'!$A$1:$F$38</definedName>
    <definedName name="_xlnm.Print_Area" localSheetId="2">'Össz.Kiadások rovatok szerint'!$A$1:$F$87</definedName>
  </definedNames>
  <calcPr calcId="125725"/>
</workbook>
</file>

<file path=xl/calcChain.xml><?xml version="1.0" encoding="utf-8"?>
<calcChain xmlns="http://schemas.openxmlformats.org/spreadsheetml/2006/main">
  <c r="G96" i="1"/>
  <c r="G122" s="1"/>
  <c r="G77"/>
  <c r="G71"/>
  <c r="G66"/>
  <c r="G65"/>
  <c r="G61"/>
  <c r="G121"/>
  <c r="H122"/>
  <c r="G120"/>
  <c r="H96"/>
  <c r="H77"/>
  <c r="H65"/>
  <c r="H61"/>
  <c r="D49"/>
  <c r="D46"/>
  <c r="D42"/>
  <c r="D36"/>
  <c r="D52" s="1"/>
  <c r="D15"/>
  <c r="D8"/>
  <c r="G52"/>
  <c r="G51"/>
  <c r="G49"/>
  <c r="G48"/>
  <c r="G46"/>
  <c r="G45"/>
  <c r="G44"/>
  <c r="G43"/>
  <c r="G42"/>
  <c r="G41"/>
  <c r="G40"/>
  <c r="G39"/>
  <c r="G38"/>
  <c r="G36"/>
  <c r="G35"/>
  <c r="G34"/>
  <c r="G29"/>
  <c r="G26"/>
  <c r="G24"/>
  <c r="G23"/>
  <c r="G15"/>
  <c r="G12"/>
  <c r="G11"/>
  <c r="G10"/>
  <c r="G9"/>
  <c r="G8"/>
  <c r="G7"/>
  <c r="G6"/>
  <c r="H52"/>
  <c r="H49"/>
  <c r="H46"/>
  <c r="H42"/>
  <c r="H36"/>
  <c r="H24"/>
  <c r="H15"/>
  <c r="H8"/>
  <c r="J52"/>
  <c r="J15"/>
  <c r="J8"/>
  <c r="J121"/>
  <c r="I122"/>
  <c r="I121"/>
  <c r="I77"/>
  <c r="I52"/>
  <c r="I15"/>
  <c r="I8"/>
  <c r="D122" l="1"/>
  <c r="D121"/>
  <c r="D96"/>
  <c r="D77"/>
  <c r="D65"/>
  <c r="D61"/>
  <c r="E122"/>
  <c r="E96"/>
  <c r="E121"/>
  <c r="E119"/>
  <c r="E77"/>
  <c r="E65"/>
  <c r="E61"/>
  <c r="E52"/>
  <c r="E49"/>
  <c r="E46"/>
  <c r="E42"/>
  <c r="E36"/>
  <c r="E24"/>
  <c r="F60" i="2"/>
  <c r="E15" i="1"/>
  <c r="E8"/>
  <c r="C79" i="2"/>
  <c r="C64"/>
  <c r="F35" i="6"/>
  <c r="C14"/>
  <c r="F13"/>
  <c r="F14" s="1"/>
  <c r="E33"/>
  <c r="D33"/>
  <c r="C36" i="1"/>
  <c r="F65" i="2"/>
  <c r="C70"/>
  <c r="C121" i="1"/>
  <c r="C96"/>
  <c r="C77"/>
  <c r="C65"/>
  <c r="C61"/>
  <c r="C49"/>
  <c r="C46"/>
  <c r="C42"/>
  <c r="C24"/>
  <c r="C15"/>
  <c r="C8"/>
  <c r="F85" i="2"/>
  <c r="F81"/>
  <c r="F80"/>
  <c r="F82" s="1"/>
  <c r="F78"/>
  <c r="F77"/>
  <c r="F76"/>
  <c r="F74"/>
  <c r="F73"/>
  <c r="F72"/>
  <c r="F71"/>
  <c r="F69"/>
  <c r="F68"/>
  <c r="F67"/>
  <c r="F66"/>
  <c r="C82"/>
  <c r="C75"/>
  <c r="F63"/>
  <c r="F64" s="1"/>
  <c r="F62"/>
  <c r="F59"/>
  <c r="F58"/>
  <c r="C54"/>
  <c r="C23"/>
  <c r="C18"/>
  <c r="C14"/>
  <c r="C33" i="6"/>
  <c r="F32"/>
  <c r="F28"/>
  <c r="C17"/>
  <c r="F12"/>
  <c r="F11"/>
  <c r="F10"/>
  <c r="F9"/>
  <c r="E54" i="2"/>
  <c r="E23"/>
  <c r="E18"/>
  <c r="E14"/>
  <c r="E19" s="1"/>
  <c r="D54"/>
  <c r="D23"/>
  <c r="D18"/>
  <c r="D14"/>
  <c r="D19" s="1"/>
  <c r="F11"/>
  <c r="F10"/>
  <c r="F9"/>
  <c r="F8"/>
  <c r="F7"/>
  <c r="F17"/>
  <c r="F41"/>
  <c r="F49"/>
  <c r="F48"/>
  <c r="F47"/>
  <c r="F45"/>
  <c r="F42"/>
  <c r="F38"/>
  <c r="F35"/>
  <c r="F34"/>
  <c r="F33"/>
  <c r="F32"/>
  <c r="F30"/>
  <c r="F26"/>
  <c r="F22"/>
  <c r="F21"/>
  <c r="F20"/>
  <c r="F13"/>
  <c r="F53"/>
  <c r="F52"/>
  <c r="F51"/>
  <c r="F50"/>
  <c r="F46"/>
  <c r="F44"/>
  <c r="F43"/>
  <c r="F40"/>
  <c r="F39"/>
  <c r="F37"/>
  <c r="F36"/>
  <c r="F31"/>
  <c r="F29"/>
  <c r="F28"/>
  <c r="F27"/>
  <c r="F25"/>
  <c r="F24"/>
  <c r="F16"/>
  <c r="F15"/>
  <c r="F12"/>
  <c r="F36" i="6"/>
  <c r="F31"/>
  <c r="F30"/>
  <c r="F29"/>
  <c r="F27"/>
  <c r="F26"/>
  <c r="F23"/>
  <c r="F22"/>
  <c r="F21"/>
  <c r="F20"/>
  <c r="F18"/>
  <c r="F19" s="1"/>
  <c r="F16"/>
  <c r="F17" s="1"/>
  <c r="F15"/>
  <c r="C37"/>
  <c r="E37"/>
  <c r="E38" s="1"/>
  <c r="D37"/>
  <c r="D38" s="1"/>
  <c r="F70" i="2" l="1"/>
  <c r="F79"/>
  <c r="F75"/>
  <c r="C19"/>
  <c r="C87" s="1"/>
  <c r="F33" i="6"/>
  <c r="F37"/>
  <c r="C122" i="1"/>
  <c r="C52"/>
  <c r="F18" i="2"/>
  <c r="F54"/>
  <c r="F14"/>
  <c r="D87"/>
  <c r="E87"/>
  <c r="F23"/>
  <c r="F19" l="1"/>
  <c r="F87" s="1"/>
  <c r="F24" i="6"/>
  <c r="F25" s="1"/>
  <c r="F38" s="1"/>
  <c r="C25"/>
  <c r="C38" s="1"/>
</calcChain>
</file>

<file path=xl/sharedStrings.xml><?xml version="1.0" encoding="utf-8"?>
<sst xmlns="http://schemas.openxmlformats.org/spreadsheetml/2006/main" count="455" uniqueCount="421">
  <si>
    <t>Rovat megnevezése</t>
  </si>
  <si>
    <t>Rovat-szám</t>
  </si>
  <si>
    <t xml:space="preserve">Foglalkoztatottak személyi juttatásai </t>
  </si>
  <si>
    <t>K11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</si>
  <si>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</si>
  <si>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</si>
  <si>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</si>
  <si>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</si>
  <si>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</si>
  <si>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</si>
  <si>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</si>
  <si>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</si>
  <si>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</si>
  <si>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</si>
  <si>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</si>
  <si>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</si>
  <si>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</si>
  <si>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</si>
  <si>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</si>
  <si>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</si>
  <si>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</si>
  <si>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</si>
  <si>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</si>
  <si>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</si>
  <si>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</si>
  <si>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</si>
  <si>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</si>
  <si>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</si>
  <si>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</si>
  <si>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</si>
  <si>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</si>
  <si>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</si>
  <si>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</si>
  <si>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</si>
  <si>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</si>
  <si>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</si>
  <si>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</si>
  <si>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</si>
  <si>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</si>
  <si>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</si>
  <si>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</si>
  <si>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</si>
  <si>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</si>
  <si>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</si>
  <si>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</si>
  <si>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</si>
  <si>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</si>
  <si>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</si>
  <si>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</si>
  <si>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</si>
  <si>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</si>
  <si>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</si>
  <si>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</si>
  <si>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</si>
  <si>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</si>
  <si>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</si>
  <si>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</si>
  <si>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</si>
  <si>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</si>
  <si>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</si>
  <si>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</si>
  <si>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</si>
  <si>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</si>
  <si>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</si>
  <si>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</si>
  <si>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</si>
  <si>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</si>
  <si>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</si>
  <si>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</si>
  <si>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</si>
  <si>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</si>
  <si>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</si>
  <si>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</si>
  <si>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</si>
  <si>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</si>
  <si>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</si>
  <si>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</si>
  <si>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</si>
  <si>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</si>
  <si>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</si>
  <si>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kiadások </t>
  </si>
  <si>
    <t>K8</t>
  </si>
  <si>
    <t xml:space="preserve">Felhalmozási költségvetés előirányzat csoport </t>
  </si>
  <si>
    <t>Államháztartáson belüli megelőlegezések visszafizetése</t>
  </si>
  <si>
    <t xml:space="preserve">Finanszírozási kiadások </t>
  </si>
  <si>
    <t>K9</t>
  </si>
  <si>
    <t>KIADÁSOK ÖSSZESEN (K1-9)</t>
  </si>
  <si>
    <t>Rovat-
szám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</si>
  <si>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</si>
  <si>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</si>
  <si>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</si>
  <si>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</si>
  <si>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</si>
  <si>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</si>
  <si>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</si>
  <si>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</si>
  <si>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B16</t>
  </si>
  <si>
    <t>Működési célú támogatások államháztartáson belülről</t>
  </si>
  <si>
    <t>B1</t>
  </si>
  <si>
    <t xml:space="preserve">Vagyoni tipusú adók </t>
  </si>
  <si>
    <t>B34</t>
  </si>
  <si>
    <t xml:space="preserve">Termékek és szolgáltatások adói </t>
  </si>
  <si>
    <t>B35</t>
  </si>
  <si>
    <t xml:space="preserve">Közhatalmi bevételek </t>
  </si>
  <si>
    <t>B3</t>
  </si>
  <si>
    <t>Szolgáltatások ellenértéke</t>
  </si>
  <si>
    <t>B402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</si>
  <si>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</si>
  <si>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</si>
  <si>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</si>
  <si>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</si>
  <si>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</si>
  <si>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</si>
  <si>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</si>
  <si>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</si>
  <si>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</si>
  <si>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</si>
  <si>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</si>
  <si>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</si>
  <si>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</si>
  <si>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</si>
  <si>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</si>
  <si>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</si>
  <si>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</si>
  <si>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</si>
  <si>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</si>
  <si>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</si>
  <si>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</si>
  <si>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</si>
  <si>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</si>
  <si>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</si>
  <si>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</si>
  <si>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</si>
  <si>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</si>
  <si>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</si>
  <si>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</si>
  <si>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</si>
  <si>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</si>
  <si>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</si>
  <si>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</si>
  <si>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</si>
  <si>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</si>
  <si>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</si>
  <si>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</si>
  <si>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</si>
  <si>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</si>
  <si>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</si>
  <si>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</si>
  <si>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</si>
  <si>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Költségvetési bevételek 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</si>
  <si>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</si>
  <si>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</si>
  <si>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</si>
  <si>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</si>
  <si>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</si>
  <si>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</si>
  <si>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</si>
  <si>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</si>
  <si>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</si>
  <si>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</si>
  <si>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</si>
  <si>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</si>
  <si>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</si>
  <si>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</si>
  <si>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</si>
  <si>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</si>
  <si>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</si>
  <si>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</si>
  <si>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</si>
  <si>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</si>
  <si>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</si>
  <si>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</si>
  <si>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</si>
  <si>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</si>
  <si>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</si>
  <si>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</si>
  <si>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</si>
  <si>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</si>
  <si>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</si>
  <si>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</si>
  <si>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</si>
  <si>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</si>
  <si>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</si>
  <si>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</si>
  <si>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</si>
  <si>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</si>
  <si>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</si>
  <si>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</si>
  <si>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</si>
  <si>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BEVÉTELEK ÖSSZESEN (B1-8)</t>
  </si>
  <si>
    <t>Főkvi szám.</t>
  </si>
  <si>
    <t>Megnevezés</t>
  </si>
  <si>
    <t>Mindösszesen</t>
  </si>
  <si>
    <t>Helyi önkormányzatok működésének általános támogatása</t>
  </si>
  <si>
    <t>Települési önkormányzatok szoc.és gyermekj. Támogatása</t>
  </si>
  <si>
    <t>Egyéb felhalmozási célú támogatás államháztartáson belülről</t>
  </si>
  <si>
    <t>Felhalmozási támogatás áh. Belülről</t>
  </si>
  <si>
    <t>Építményadó</t>
  </si>
  <si>
    <t>Gépjárműadó</t>
  </si>
  <si>
    <t>Közhatalmi bevételek</t>
  </si>
  <si>
    <t>Tárgyi eszközök bérbeadásából származó bevételek</t>
  </si>
  <si>
    <t>Működési bevételek</t>
  </si>
  <si>
    <t>Bevételek összesen</t>
  </si>
  <si>
    <t>Főkvi. szám</t>
  </si>
  <si>
    <t>Foglalkoztatottak személyi juttatásai</t>
  </si>
  <si>
    <t>Választott tisztségviselők juttatásai</t>
  </si>
  <si>
    <t>Egyéb jogviszonyban nem saját dolgozónak fizetett juttatások</t>
  </si>
  <si>
    <t>Külső szemmélyi juttatások</t>
  </si>
  <si>
    <t>Szociális hozzájárulási adó</t>
  </si>
  <si>
    <t>Egészségügyi hozzájárulás</t>
  </si>
  <si>
    <t>Munkáltatói szja</t>
  </si>
  <si>
    <t>Munkáltatói járulék</t>
  </si>
  <si>
    <t>Hajtó- és kenőanyagok</t>
  </si>
  <si>
    <t xml:space="preserve">Egyéb üzemeltetési anyagok (tisztítószer, vegyszer, karbantartási és  egyéb anyag) </t>
  </si>
  <si>
    <t>Egyéb kommunikációs szolgáltatás</t>
  </si>
  <si>
    <t>Villamosenergia szolg.</t>
  </si>
  <si>
    <t>Gázdíj</t>
  </si>
  <si>
    <t>Víz- és csatornadíj</t>
  </si>
  <si>
    <t>karbantartás, kisjavítási szolgáltatások</t>
  </si>
  <si>
    <t>Biztosítási díjak</t>
  </si>
  <si>
    <t>Kéményseprés</t>
  </si>
  <si>
    <t xml:space="preserve">Egyéb dologi jellegű kiadások (bankköltség, kerekítési különbözetek) </t>
  </si>
  <si>
    <t>Dologi kiadások</t>
  </si>
  <si>
    <t xml:space="preserve">Temetési segély Szoc. Tv. 46. </t>
  </si>
  <si>
    <t>Önkormányzat által hatáskörben adott pénzügyi ellátás</t>
  </si>
  <si>
    <t>Ellátottak pénzbeli juttatása</t>
  </si>
  <si>
    <t>Működési c. támogatás áh. Belülre önkormányzatoknak és kv.szerveknek</t>
  </si>
  <si>
    <t>Egyéb működési támogatás áh.kívülre</t>
  </si>
  <si>
    <t>Tartalékok</t>
  </si>
  <si>
    <t>Egyéb működési célú kiadások</t>
  </si>
  <si>
    <t xml:space="preserve">Ingatlanfelújítás </t>
  </si>
  <si>
    <t>Felújítások előzetesen felszámított áfa</t>
  </si>
  <si>
    <t>Felhalmozási c. pe. Átadás áh. Kívülre</t>
  </si>
  <si>
    <t>Finanszírozási kiadások</t>
  </si>
  <si>
    <t>Kiadások összesen</t>
  </si>
  <si>
    <t>Egyéb külső személyi juttatások</t>
  </si>
  <si>
    <t>Települési önkormányzatok kulturális feladatainak támogatása</t>
  </si>
  <si>
    <t>B251</t>
  </si>
  <si>
    <t>Közfoglalkoztatott bére</t>
  </si>
  <si>
    <t>Más rovaton nem szerepeltethető dologi jellegű kiadás</t>
  </si>
  <si>
    <t xml:space="preserve">Postaktg.  </t>
  </si>
  <si>
    <t>Más egyéb szolgáltatás ( tűz- és munkavédelem, egyéb)</t>
  </si>
  <si>
    <t>Működési támogatás áh.belülre társulásoknak</t>
  </si>
  <si>
    <t>Ingatlan vásárlás</t>
  </si>
  <si>
    <t>Beruházás áfa</t>
  </si>
  <si>
    <t>Előző év költségvetési maradványának igénybevétele</t>
  </si>
  <si>
    <t>Felhalmozási c. visszatérítendő támogatások áh.kívülről</t>
  </si>
  <si>
    <t>Finanszírozási bevételek</t>
  </si>
  <si>
    <t>B721</t>
  </si>
  <si>
    <t>Előző év kv.maradvány igénybevétel</t>
  </si>
  <si>
    <t>Felhalmozási c. támogatások államháztartáson kívülről</t>
  </si>
  <si>
    <t>B7</t>
  </si>
  <si>
    <t>B1-B6</t>
  </si>
  <si>
    <t>B7-B8</t>
  </si>
  <si>
    <t>ÁFA bevételek</t>
  </si>
  <si>
    <t>B1111</t>
  </si>
  <si>
    <t>B1131</t>
  </si>
  <si>
    <t>B1141</t>
  </si>
  <si>
    <t>B35411</t>
  </si>
  <si>
    <t>B40211</t>
  </si>
  <si>
    <t>B406</t>
  </si>
  <si>
    <t>B4081</t>
  </si>
  <si>
    <t>B81311</t>
  </si>
  <si>
    <t>B405</t>
  </si>
  <si>
    <t>Ellátási díjak</t>
  </si>
  <si>
    <t>B4031</t>
  </si>
  <si>
    <t>Továbbszámlázott szolgáltatás</t>
  </si>
  <si>
    <t>B1121</t>
  </si>
  <si>
    <t>Települési önk. Egyes köznevelési feladatainak támogatása</t>
  </si>
  <si>
    <t>Egyéb működési célú támogatások bev.ÁH -n belülről</t>
  </si>
  <si>
    <t>B3411</t>
  </si>
  <si>
    <t>B35111</t>
  </si>
  <si>
    <t>Állandó jelleggel végzett iparűzési tev. Után fiz. Helyi adó</t>
  </si>
  <si>
    <t>B35521</t>
  </si>
  <si>
    <t>Talajterhelési díj</t>
  </si>
  <si>
    <t>B161</t>
  </si>
  <si>
    <t>B403</t>
  </si>
  <si>
    <t>Törvény szerinti illetmények</t>
  </si>
  <si>
    <t>CAFETÉRIA-juttatás</t>
  </si>
  <si>
    <t>SZEMÉLYI JUTTATÁSOK</t>
  </si>
  <si>
    <t>Gyógyszer</t>
  </si>
  <si>
    <t>Könyv,folyóirat</t>
  </si>
  <si>
    <t>Irodaszer</t>
  </si>
  <si>
    <t>Munka- és védőruha</t>
  </si>
  <si>
    <t>Vásárolt élelmezés</t>
  </si>
  <si>
    <t>Közvetített szolgáltatás ÁH belül</t>
  </si>
  <si>
    <t>Közvetített szolgáltatás ÁH kívül</t>
  </si>
  <si>
    <t>Központi , irányító szervi  támogatás folyósítása</t>
  </si>
  <si>
    <t xml:space="preserve">Szállítás ( személyszáll.,hulladékszáll., lomt., erzsébet-utalványok ktg., </t>
  </si>
  <si>
    <t>Szakmai tevékenységet segítő szolg.</t>
  </si>
  <si>
    <t>Kiküldetési költség</t>
  </si>
  <si>
    <t>Hozzájárulás lakossági energia költségekhez</t>
  </si>
  <si>
    <t>Ápolási támogatás</t>
  </si>
  <si>
    <t>Települési gyógyszertámogatás</t>
  </si>
  <si>
    <t>Újszülöttek támogatása</t>
  </si>
  <si>
    <t>Települési létfenntartási támogatás</t>
  </si>
  <si>
    <t>Köztemetés</t>
  </si>
  <si>
    <t>A helyi önkormányzat költségvetési mérlege közgazdasági tagolásban ( Ft)</t>
  </si>
  <si>
    <t>K33-K34-K35</t>
  </si>
  <si>
    <t>K44-K48</t>
  </si>
  <si>
    <t>Lövő Község Önkormányzata</t>
  </si>
  <si>
    <t>Lövői Közös Önkormányzati Hivatal</t>
  </si>
  <si>
    <t>Lövői Napsugár Óvoda és Bölcsőde</t>
  </si>
  <si>
    <t>Lövő Község Önkormányzat</t>
  </si>
  <si>
    <t>Informatikai eszközök beszerzése</t>
  </si>
  <si>
    <t>Egyéb TE beszerzése</t>
  </si>
  <si>
    <t>Informatikai szolg. Igénybevétele</t>
  </si>
  <si>
    <t>Működési  ÁFA</t>
  </si>
  <si>
    <t>Egyéb működési célú támogatások  ÁH-n belülről</t>
  </si>
  <si>
    <t xml:space="preserve"> Ft</t>
  </si>
  <si>
    <t>Nyomtatást segítő anyagok</t>
  </si>
  <si>
    <t>Egyéb szolgáltatások</t>
  </si>
  <si>
    <t>B16061</t>
  </si>
  <si>
    <t>Egyéb működési célú támogatások bev.ÁH -n belülről-elkül.pénza.</t>
  </si>
  <si>
    <t>Egyéb működési célú támogatások bev.ÁH -n belülről-társ.bizt.</t>
  </si>
  <si>
    <t>B36031</t>
  </si>
  <si>
    <t>Igazg.szolg. Díj</t>
  </si>
  <si>
    <t>Bérleti díj</t>
  </si>
  <si>
    <t>K3331</t>
  </si>
  <si>
    <t>Befizetendő ÁFA</t>
  </si>
  <si>
    <t>Intézményi ellátottak  pénzbeli juttatásai</t>
  </si>
  <si>
    <t>K4711</t>
  </si>
  <si>
    <t>Egyéb TE felújítása</t>
  </si>
  <si>
    <t>K89</t>
  </si>
  <si>
    <t>Egyéb felhalmozási célú támogatás ÁH-n kívülre</t>
  </si>
  <si>
    <t>K914</t>
  </si>
  <si>
    <t>K73</t>
  </si>
  <si>
    <t>Egyéb felhalmozási célú kiadások -ÁH-n kívülre</t>
  </si>
  <si>
    <t>B36</t>
  </si>
  <si>
    <t>Továbbszámlázott szolgáltatások</t>
  </si>
  <si>
    <t>Igazg.szolg.díjak</t>
  </si>
  <si>
    <t>K1107</t>
  </si>
  <si>
    <t>K121</t>
  </si>
  <si>
    <t>K122</t>
  </si>
  <si>
    <t>K123</t>
  </si>
  <si>
    <t>K241</t>
  </si>
  <si>
    <t>K271</t>
  </si>
  <si>
    <t>K31111</t>
  </si>
  <si>
    <t>K31121</t>
  </si>
  <si>
    <t>K31221</t>
  </si>
  <si>
    <t>K31231</t>
  </si>
  <si>
    <t>K31251</t>
  </si>
  <si>
    <t>K31241</t>
  </si>
  <si>
    <t>K31261</t>
  </si>
  <si>
    <t>K32111</t>
  </si>
  <si>
    <t>K32211</t>
  </si>
  <si>
    <t>K33111</t>
  </si>
  <si>
    <t>K33121</t>
  </si>
  <si>
    <t>K33131</t>
  </si>
  <si>
    <t>K3321</t>
  </si>
  <si>
    <t>K3341</t>
  </si>
  <si>
    <t>K33511</t>
  </si>
  <si>
    <t>K33521</t>
  </si>
  <si>
    <t>K33621</t>
  </si>
  <si>
    <t>K33713</t>
  </si>
  <si>
    <t>K3371</t>
  </si>
  <si>
    <t>K33721</t>
  </si>
  <si>
    <t>K33741</t>
  </si>
  <si>
    <t>K33761</t>
  </si>
  <si>
    <t>K33791</t>
  </si>
  <si>
    <t>K34111</t>
  </si>
  <si>
    <t>K3511</t>
  </si>
  <si>
    <t>K35571</t>
  </si>
  <si>
    <t>K4423</t>
  </si>
  <si>
    <t>K4411</t>
  </si>
  <si>
    <t>K4611</t>
  </si>
  <si>
    <t>K4831</t>
  </si>
  <si>
    <t>K4851</t>
  </si>
  <si>
    <t>K4861</t>
  </si>
  <si>
    <t>K4871</t>
  </si>
  <si>
    <t>K4881</t>
  </si>
  <si>
    <t>K506071</t>
  </si>
  <si>
    <t>K5121</t>
  </si>
  <si>
    <t>K621</t>
  </si>
  <si>
    <t>K631</t>
  </si>
  <si>
    <t>K641</t>
  </si>
  <si>
    <t>K671</t>
  </si>
  <si>
    <t>K711</t>
  </si>
  <si>
    <t>K741</t>
  </si>
  <si>
    <t>K871</t>
  </si>
  <si>
    <t>K9151</t>
  </si>
  <si>
    <t>K110114</t>
  </si>
  <si>
    <t>K1106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</si>
  <si>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</si>
  <si>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</si>
  <si>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</si>
  <si>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</si>
  <si>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</si>
  <si>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</si>
  <si>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K721</t>
  </si>
  <si>
    <t>K3521</t>
  </si>
  <si>
    <t>K110111</t>
  </si>
  <si>
    <t>K211</t>
  </si>
  <si>
    <t>2017. évi eredeti ei.</t>
  </si>
  <si>
    <t>B4041</t>
  </si>
  <si>
    <t>Tulajdonosi bevételek</t>
  </si>
  <si>
    <t>B411</t>
  </si>
  <si>
    <t>K35551</t>
  </si>
  <si>
    <t>K35561</t>
  </si>
  <si>
    <t>Közbeszerzési díj</t>
  </si>
  <si>
    <t>B404</t>
  </si>
  <si>
    <t>K5060811</t>
  </si>
  <si>
    <t>K5022</t>
  </si>
  <si>
    <t>A helyi önk. Tv-i előíráson alapuló befizetései</t>
  </si>
  <si>
    <t>Módosított ei.</t>
  </si>
  <si>
    <t>Teljesítés</t>
  </si>
  <si>
    <t>Lövő Község Önkormányzat és költségvetési szervei 2017. I. félévi bevételek teljesítése</t>
  </si>
  <si>
    <t>B1151</t>
  </si>
  <si>
    <t>Működési célú költségvetési támogatások és kieg.támogatások</t>
  </si>
  <si>
    <t>B75</t>
  </si>
  <si>
    <t>Lövő  Község Önkormányzat és költségvetési szervei 2017. I. félévi kiadások teljesítése</t>
  </si>
  <si>
    <t>Jutalom</t>
  </si>
  <si>
    <t>K513</t>
  </si>
  <si>
    <t>K5131</t>
  </si>
  <si>
    <t>KÖH</t>
  </si>
  <si>
    <t>Óvoda</t>
  </si>
  <si>
    <t>Lövő</t>
  </si>
  <si>
    <t>Lövő Község Önkormányzat és költségvetési szervei 2017. I. félévi tájékoztató</t>
  </si>
  <si>
    <t>1 sz. melléklet</t>
  </si>
  <si>
    <t>2.sz. melléklet</t>
  </si>
  <si>
    <t>3.sz. melléklet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</si>
</sst>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\ ##########"/>
    <numFmt numFmtId="166" formatCode="0__"/>
    <numFmt numFmtId="167" formatCode="#&quot; &quot;?/2"/>
    <numFmt numFmtId="168" formatCode="_-* #,##0_-;\-* #,##0_-;_-* &quot;-&quot;??_-;_-@_-"/>
  </numFmts>
  <fonts count="3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4"/>
      <color indexed="8"/>
      <name val="Calibri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20"/>
      <color indexed="8"/>
      <name val="Calibri"/>
      <family val="2"/>
      <charset val="238"/>
    </font>
    <font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name val="Bookman Old Style"/>
      <family val="1"/>
      <charset val="238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4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2" fillId="0" borderId="0" applyFont="0" applyFill="0" applyBorder="0" applyAlignment="0" applyProtection="0"/>
  </cellStyleXfs>
  <cellXfs count="132">
    <xf numFmtId="0" fontId="0" fillId="0" borderId="0" xfId="0"/>
    <xf numFmtId="0" fontId="5" fillId="2" borderId="0" xfId="0" applyFont="1" applyFill="1"/>
    <xf numFmtId="3" fontId="5" fillId="2" borderId="0" xfId="0" applyNumberFormat="1" applyFont="1" applyFill="1"/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13" fillId="2" borderId="1" xfId="0" applyFont="1" applyFill="1" applyBorder="1"/>
    <xf numFmtId="165" fontId="14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/>
    <xf numFmtId="166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/>
    <xf numFmtId="3" fontId="0" fillId="0" borderId="0" xfId="0" applyNumberFormat="1"/>
    <xf numFmtId="0" fontId="5" fillId="2" borderId="0" xfId="0" applyFont="1" applyFill="1" applyAlignment="1">
      <alignment horizontal="right"/>
    </xf>
    <xf numFmtId="3" fontId="8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/>
    <xf numFmtId="3" fontId="18" fillId="2" borderId="1" xfId="0" applyNumberFormat="1" applyFont="1" applyFill="1" applyBorder="1"/>
    <xf numFmtId="0" fontId="14" fillId="2" borderId="1" xfId="0" applyFont="1" applyFill="1" applyBorder="1" applyAlignment="1">
      <alignment horizontal="left" vertical="center"/>
    </xf>
    <xf numFmtId="3" fontId="19" fillId="2" borderId="1" xfId="0" applyNumberFormat="1" applyFont="1" applyFill="1" applyBorder="1"/>
    <xf numFmtId="0" fontId="17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/>
    <xf numFmtId="3" fontId="10" fillId="2" borderId="0" xfId="0" applyNumberFormat="1" applyFont="1" applyFill="1" applyBorder="1"/>
    <xf numFmtId="0" fontId="20" fillId="0" borderId="0" xfId="0" applyFont="1"/>
    <xf numFmtId="0" fontId="3" fillId="0" borderId="0" xfId="0" applyFont="1"/>
    <xf numFmtId="0" fontId="0" fillId="0" borderId="1" xfId="0" applyBorder="1"/>
    <xf numFmtId="3" fontId="0" fillId="0" borderId="1" xfId="0" applyNumberFormat="1" applyBorder="1"/>
    <xf numFmtId="0" fontId="3" fillId="3" borderId="1" xfId="0" applyFont="1" applyFill="1" applyBorder="1"/>
    <xf numFmtId="0" fontId="20" fillId="3" borderId="1" xfId="0" applyFont="1" applyFill="1" applyBorder="1" applyAlignment="1">
      <alignment vertical="center"/>
    </xf>
    <xf numFmtId="3" fontId="20" fillId="3" borderId="1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ont="1"/>
    <xf numFmtId="3" fontId="20" fillId="0" borderId="0" xfId="0" applyNumberFormat="1" applyFont="1" applyAlignment="1">
      <alignment vertical="center"/>
    </xf>
    <xf numFmtId="3" fontId="3" fillId="0" borderId="0" xfId="0" applyNumberFormat="1" applyFont="1"/>
    <xf numFmtId="0" fontId="0" fillId="2" borderId="1" xfId="0" applyFont="1" applyFill="1" applyBorder="1"/>
    <xf numFmtId="3" fontId="0" fillId="2" borderId="0" xfId="0" applyNumberFormat="1" applyFont="1" applyFill="1"/>
    <xf numFmtId="0" fontId="0" fillId="2" borderId="0" xfId="0" applyFont="1" applyFill="1"/>
    <xf numFmtId="0" fontId="3" fillId="4" borderId="1" xfId="0" applyFont="1" applyFill="1" applyBorder="1"/>
    <xf numFmtId="3" fontId="3" fillId="4" borderId="1" xfId="0" applyNumberFormat="1" applyFont="1" applyFill="1" applyBorder="1"/>
    <xf numFmtId="3" fontId="8" fillId="2" borderId="1" xfId="0" applyNumberFormat="1" applyFont="1" applyFill="1" applyBorder="1" applyAlignment="1">
      <alignment horizontal="center" wrapText="1"/>
    </xf>
    <xf numFmtId="3" fontId="18" fillId="2" borderId="1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right" vertical="center"/>
    </xf>
    <xf numFmtId="3" fontId="21" fillId="2" borderId="1" xfId="0" applyNumberFormat="1" applyFont="1" applyFill="1" applyBorder="1"/>
    <xf numFmtId="0" fontId="2" fillId="0" borderId="2" xfId="0" applyFont="1" applyBorder="1" applyAlignment="1">
      <alignment horizontal="left" vertical="center"/>
    </xf>
    <xf numFmtId="0" fontId="0" fillId="2" borderId="1" xfId="0" applyFill="1" applyBorder="1"/>
    <xf numFmtId="3" fontId="24" fillId="3" borderId="1" xfId="0" applyNumberFormat="1" applyFont="1" applyFill="1" applyBorder="1"/>
    <xf numFmtId="0" fontId="25" fillId="0" borderId="0" xfId="0" applyFont="1" applyAlignment="1">
      <alignment horizontal="right"/>
    </xf>
    <xf numFmtId="0" fontId="0" fillId="4" borderId="1" xfId="0" applyFill="1" applyBorder="1"/>
    <xf numFmtId="3" fontId="0" fillId="4" borderId="1" xfId="0" applyNumberFormat="1" applyFill="1" applyBorder="1"/>
    <xf numFmtId="3" fontId="24" fillId="2" borderId="1" xfId="0" applyNumberFormat="1" applyFont="1" applyFill="1" applyBorder="1"/>
    <xf numFmtId="3" fontId="24" fillId="4" borderId="1" xfId="0" applyNumberFormat="1" applyFont="1" applyFill="1" applyBorder="1"/>
    <xf numFmtId="0" fontId="3" fillId="0" borderId="0" xfId="0" applyFont="1" applyAlignment="1">
      <alignment horizontal="right"/>
    </xf>
    <xf numFmtId="168" fontId="28" fillId="0" borderId="1" xfId="1" applyNumberFormat="1" applyFont="1" applyBorder="1" applyAlignment="1">
      <alignment horizontal="right"/>
    </xf>
    <xf numFmtId="3" fontId="29" fillId="0" borderId="1" xfId="0" applyNumberFormat="1" applyFont="1" applyBorder="1"/>
    <xf numFmtId="3" fontId="26" fillId="4" borderId="1" xfId="0" applyNumberFormat="1" applyFont="1" applyFill="1" applyBorder="1"/>
    <xf numFmtId="3" fontId="29" fillId="2" borderId="1" xfId="0" applyNumberFormat="1" applyFont="1" applyFill="1" applyBorder="1"/>
    <xf numFmtId="3" fontId="26" fillId="3" borderId="1" xfId="0" applyNumberFormat="1" applyFont="1" applyFill="1" applyBorder="1"/>
    <xf numFmtId="3" fontId="30" fillId="4" borderId="1" xfId="0" applyNumberFormat="1" applyFont="1" applyFill="1" applyBorder="1"/>
    <xf numFmtId="3" fontId="30" fillId="3" borderId="1" xfId="0" applyNumberFormat="1" applyFont="1" applyFill="1" applyBorder="1"/>
    <xf numFmtId="168" fontId="29" fillId="0" borderId="1" xfId="1" applyNumberFormat="1" applyFont="1" applyBorder="1"/>
    <xf numFmtId="3" fontId="26" fillId="3" borderId="1" xfId="0" applyNumberFormat="1" applyFont="1" applyFill="1" applyBorder="1" applyAlignment="1">
      <alignment vertical="center"/>
    </xf>
    <xf numFmtId="168" fontId="28" fillId="0" borderId="3" xfId="1" applyNumberFormat="1" applyFont="1" applyBorder="1" applyAlignment="1">
      <alignment horizontal="right"/>
    </xf>
    <xf numFmtId="3" fontId="29" fillId="0" borderId="3" xfId="0" applyNumberFormat="1" applyFont="1" applyBorder="1"/>
    <xf numFmtId="3" fontId="29" fillId="2" borderId="3" xfId="0" applyNumberFormat="1" applyFont="1" applyFill="1" applyBorder="1"/>
    <xf numFmtId="168" fontId="30" fillId="0" borderId="1" xfId="0" applyNumberFormat="1" applyFont="1" applyBorder="1" applyAlignment="1">
      <alignment horizontal="right"/>
    </xf>
    <xf numFmtId="3" fontId="30" fillId="0" borderId="1" xfId="0" applyNumberFormat="1" applyFont="1" applyBorder="1" applyAlignment="1">
      <alignment horizontal="right"/>
    </xf>
    <xf numFmtId="3" fontId="30" fillId="0" borderId="1" xfId="0" applyNumberFormat="1" applyFont="1" applyBorder="1"/>
    <xf numFmtId="0" fontId="20" fillId="0" borderId="0" xfId="0" applyFont="1" applyAlignment="1">
      <alignment horizontal="right"/>
    </xf>
    <xf numFmtId="0" fontId="1" fillId="2" borderId="1" xfId="0" applyFont="1" applyFill="1" applyBorder="1"/>
    <xf numFmtId="3" fontId="1" fillId="2" borderId="1" xfId="0" applyNumberFormat="1" applyFont="1" applyFill="1" applyBorder="1"/>
    <xf numFmtId="168" fontId="28" fillId="0" borderId="1" xfId="0" applyNumberFormat="1" applyFont="1" applyBorder="1" applyAlignment="1">
      <alignment horizontal="right"/>
    </xf>
    <xf numFmtId="3" fontId="28" fillId="0" borderId="1" xfId="0" applyNumberFormat="1" applyFont="1" applyBorder="1" applyAlignment="1">
      <alignment horizontal="right"/>
    </xf>
    <xf numFmtId="165" fontId="32" fillId="4" borderId="1" xfId="0" applyNumberFormat="1" applyFont="1" applyFill="1" applyBorder="1" applyAlignment="1">
      <alignment vertical="center"/>
    </xf>
    <xf numFmtId="0" fontId="31" fillId="4" borderId="1" xfId="0" applyFont="1" applyFill="1" applyBorder="1" applyAlignment="1">
      <alignment horizontal="left" vertical="center"/>
    </xf>
    <xf numFmtId="3" fontId="26" fillId="2" borderId="1" xfId="0" applyNumberFormat="1" applyFont="1" applyFill="1" applyBorder="1"/>
    <xf numFmtId="3" fontId="33" fillId="2" borderId="1" xfId="0" applyNumberFormat="1" applyFont="1" applyFill="1" applyBorder="1"/>
    <xf numFmtId="0" fontId="1" fillId="0" borderId="1" xfId="0" applyFont="1" applyBorder="1" applyAlignment="1"/>
    <xf numFmtId="0" fontId="1" fillId="0" borderId="2" xfId="0" applyFont="1" applyBorder="1" applyAlignment="1">
      <alignment horizontal="left" vertical="center"/>
    </xf>
    <xf numFmtId="3" fontId="24" fillId="0" borderId="1" xfId="0" applyNumberFormat="1" applyFont="1" applyBorder="1"/>
    <xf numFmtId="0" fontId="3" fillId="5" borderId="1" xfId="0" applyFont="1" applyFill="1" applyBorder="1"/>
    <xf numFmtId="3" fontId="26" fillId="5" borderId="1" xfId="0" applyNumberFormat="1" applyFont="1" applyFill="1" applyBorder="1"/>
    <xf numFmtId="0" fontId="22" fillId="5" borderId="1" xfId="0" applyFont="1" applyFill="1" applyBorder="1"/>
    <xf numFmtId="3" fontId="34" fillId="5" borderId="1" xfId="0" applyNumberFormat="1" applyFont="1" applyFill="1" applyBorder="1"/>
    <xf numFmtId="3" fontId="8" fillId="2" borderId="0" xfId="0" applyNumberFormat="1" applyFont="1" applyFill="1" applyBorder="1" applyAlignment="1">
      <alignment horizontal="center" vertical="center" wrapText="1"/>
    </xf>
    <xf numFmtId="168" fontId="0" fillId="0" borderId="0" xfId="1" applyNumberFormat="1" applyFont="1"/>
    <xf numFmtId="168" fontId="3" fillId="0" borderId="0" xfId="1" applyNumberFormat="1" applyFont="1"/>
    <xf numFmtId="168" fontId="0" fillId="0" borderId="0" xfId="0" applyNumberFormat="1"/>
    <xf numFmtId="168" fontId="0" fillId="0" borderId="0" xfId="0" applyNumberFormat="1" applyFont="1"/>
    <xf numFmtId="168" fontId="22" fillId="0" borderId="0" xfId="1" applyNumberFormat="1" applyFont="1"/>
    <xf numFmtId="3" fontId="5" fillId="2" borderId="0" xfId="0" applyNumberFormat="1" applyFont="1" applyFill="1" applyBorder="1"/>
    <xf numFmtId="0" fontId="0" fillId="0" borderId="0" xfId="0" applyBorder="1"/>
    <xf numFmtId="3" fontId="0" fillId="0" borderId="0" xfId="0" applyNumberFormat="1" applyBorder="1"/>
    <xf numFmtId="168" fontId="0" fillId="0" borderId="0" xfId="0" applyNumberFormat="1" applyBorder="1"/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167" fontId="15" fillId="2" borderId="4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3" fillId="0" borderId="1" xfId="0" applyFont="1" applyBorder="1" applyAlignment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J122"/>
  <sheetViews>
    <sheetView tabSelected="1" workbookViewId="0">
      <selection activeCell="D84" sqref="D84"/>
    </sheetView>
  </sheetViews>
  <sheetFormatPr defaultRowHeight="15"/>
  <cols>
    <col min="1" max="1" width="49.42578125" customWidth="1"/>
    <col min="2" max="2" width="15.28515625" customWidth="1"/>
    <col min="3" max="3" width="18.5703125" customWidth="1"/>
    <col min="4" max="4" width="17.140625" customWidth="1"/>
    <col min="5" max="5" width="17.85546875" customWidth="1"/>
    <col min="7" max="7" width="15.28515625" customWidth="1"/>
    <col min="8" max="8" width="13" customWidth="1"/>
    <col min="9" max="9" width="11.5703125" customWidth="1"/>
    <col min="10" max="10" width="12.85546875" customWidth="1"/>
  </cols>
  <sheetData>
    <row r="1" spans="1:10" ht="15.75" customHeight="1">
      <c r="A1" s="115" t="s">
        <v>417</v>
      </c>
      <c r="B1" s="115"/>
      <c r="C1" s="115"/>
      <c r="D1" s="115"/>
      <c r="E1" s="115"/>
    </row>
    <row r="2" spans="1:10" ht="16.5" customHeight="1">
      <c r="A2" s="116" t="s">
        <v>297</v>
      </c>
      <c r="B2" s="116"/>
      <c r="C2" s="116"/>
      <c r="D2" s="116"/>
      <c r="E2" s="116"/>
    </row>
    <row r="3" spans="1:10">
      <c r="A3" s="1"/>
      <c r="B3" s="1"/>
      <c r="C3" s="1"/>
      <c r="D3" s="1"/>
      <c r="E3" s="2"/>
    </row>
    <row r="4" spans="1:10">
      <c r="A4" s="3"/>
      <c r="B4" s="1"/>
      <c r="C4" s="32"/>
      <c r="D4" s="1"/>
      <c r="E4" s="32" t="s">
        <v>418</v>
      </c>
    </row>
    <row r="5" spans="1:10" ht="24" customHeight="1">
      <c r="A5" s="4" t="s">
        <v>0</v>
      </c>
      <c r="B5" s="5" t="s">
        <v>1</v>
      </c>
      <c r="C5" s="33" t="s">
        <v>393</v>
      </c>
      <c r="D5" s="33" t="s">
        <v>404</v>
      </c>
      <c r="E5" s="33" t="s">
        <v>405</v>
      </c>
      <c r="H5" s="105" t="s">
        <v>416</v>
      </c>
      <c r="I5" s="105" t="s">
        <v>414</v>
      </c>
      <c r="J5" s="105" t="s">
        <v>415</v>
      </c>
    </row>
    <row r="6" spans="1:10" ht="15" customHeight="1">
      <c r="A6" s="6" t="s">
        <v>2</v>
      </c>
      <c r="B6" s="7" t="s">
        <v>3</v>
      </c>
      <c r="C6" s="97">
        <v>75358052</v>
      </c>
      <c r="D6" s="97">
        <v>77684879</v>
      </c>
      <c r="E6" s="97">
        <v>38903194</v>
      </c>
      <c r="G6" s="108">
        <f t="shared" ref="G6:G12" si="0">SUM(H6:J6)</f>
        <v>77684879</v>
      </c>
      <c r="H6" s="106">
        <v>13646335</v>
      </c>
      <c r="I6" s="106">
        <v>25906261</v>
      </c>
      <c r="J6" s="106">
        <v>38132283</v>
      </c>
    </row>
    <row r="7" spans="1:10" ht="21.75" customHeight="1">
      <c r="A7" s="8" t="s">
        <v>4</v>
      </c>
      <c r="B7" s="7" t="s">
        <v>5</v>
      </c>
      <c r="C7" s="34">
        <v>7334720</v>
      </c>
      <c r="D7" s="34">
        <v>7710200</v>
      </c>
      <c r="E7" s="34">
        <v>2962250</v>
      </c>
      <c r="G7" s="108">
        <f t="shared" si="0"/>
        <v>7710200</v>
      </c>
      <c r="H7" s="106">
        <v>6725200</v>
      </c>
      <c r="I7" s="106">
        <v>505000</v>
      </c>
      <c r="J7" s="106">
        <v>480000</v>
      </c>
    </row>
    <row r="8" spans="1:10" ht="18.75" customHeight="1">
      <c r="A8" s="9" t="s">
        <v>6</v>
      </c>
      <c r="B8" s="10" t="s">
        <v>7</v>
      </c>
      <c r="C8" s="11">
        <f>SUM(C6:C7)</f>
        <v>82692772</v>
      </c>
      <c r="D8" s="11">
        <f>SUM(D6:D7)</f>
        <v>85395079</v>
      </c>
      <c r="E8" s="11">
        <f>SUM(E6:E7)</f>
        <v>41865444</v>
      </c>
      <c r="G8" s="108">
        <f t="shared" si="0"/>
        <v>85395079</v>
      </c>
      <c r="H8" s="106">
        <f>SUM(H6:H7)</f>
        <v>20371535</v>
      </c>
      <c r="I8" s="106">
        <f>SUM(I6:I7)</f>
        <v>26411261</v>
      </c>
      <c r="J8" s="106">
        <f>SUM(J6:J7)</f>
        <v>38612283</v>
      </c>
    </row>
    <row r="9" spans="1:10" ht="28.5">
      <c r="A9" s="12" t="s">
        <v>8</v>
      </c>
      <c r="B9" s="10" t="s">
        <v>9</v>
      </c>
      <c r="C9" s="100">
        <v>19209042</v>
      </c>
      <c r="D9" s="100">
        <v>19812674</v>
      </c>
      <c r="E9" s="100">
        <v>9083813</v>
      </c>
      <c r="G9" s="108">
        <f t="shared" si="0"/>
        <v>19812674</v>
      </c>
      <c r="H9" s="106">
        <v>5153442</v>
      </c>
      <c r="I9" s="106">
        <v>5911285</v>
      </c>
      <c r="J9" s="106">
        <v>8747947</v>
      </c>
    </row>
    <row r="10" spans="1:10" ht="19.5" customHeight="1">
      <c r="A10" s="8" t="s">
        <v>10</v>
      </c>
      <c r="B10" s="7" t="s">
        <v>11</v>
      </c>
      <c r="C10" s="44">
        <v>10834000</v>
      </c>
      <c r="D10" s="44">
        <v>10484000</v>
      </c>
      <c r="E10" s="44">
        <v>2807003</v>
      </c>
      <c r="G10" s="108">
        <f t="shared" si="0"/>
        <v>10484000</v>
      </c>
      <c r="H10" s="106">
        <v>8550000</v>
      </c>
      <c r="I10" s="106">
        <v>1140000</v>
      </c>
      <c r="J10" s="106">
        <v>794000</v>
      </c>
    </row>
    <row r="11" spans="1:10" ht="20.25" customHeight="1">
      <c r="A11" s="8" t="s">
        <v>12</v>
      </c>
      <c r="B11" s="7" t="s">
        <v>13</v>
      </c>
      <c r="C11" s="34">
        <v>1718927</v>
      </c>
      <c r="D11" s="34">
        <v>1968927</v>
      </c>
      <c r="E11" s="34">
        <v>578656</v>
      </c>
      <c r="G11" s="108">
        <f t="shared" si="0"/>
        <v>1968927</v>
      </c>
      <c r="H11" s="106">
        <v>823100</v>
      </c>
      <c r="I11" s="106">
        <v>905827</v>
      </c>
      <c r="J11" s="106">
        <v>240000</v>
      </c>
    </row>
    <row r="12" spans="1:10" ht="18.75" customHeight="1">
      <c r="A12" s="8" t="s">
        <v>14</v>
      </c>
      <c r="B12" s="7" t="s">
        <v>298</v>
      </c>
      <c r="C12" s="34">
        <v>61283026</v>
      </c>
      <c r="D12" s="34">
        <v>59950328</v>
      </c>
      <c r="E12" s="34">
        <v>31091147</v>
      </c>
      <c r="G12" s="108">
        <f t="shared" si="0"/>
        <v>59950328</v>
      </c>
      <c r="H12" s="106">
        <v>49128768</v>
      </c>
      <c r="I12" s="106">
        <v>3671360</v>
      </c>
      <c r="J12" s="106">
        <v>7150200</v>
      </c>
    </row>
    <row r="13" spans="1:10" hidden="1">
      <c r="A13" s="8" t="s">
        <v>15</v>
      </c>
      <c r="B13" s="7" t="s">
        <v>16</v>
      </c>
      <c r="C13" s="34"/>
      <c r="D13" s="34"/>
      <c r="E13" s="34"/>
      <c r="H13" s="106"/>
      <c r="I13" s="106"/>
      <c r="J13" s="106"/>
    </row>
    <row r="14" spans="1:10" hidden="1">
      <c r="A14" s="8" t="s">
        <v>17</v>
      </c>
      <c r="B14" s="7" t="s">
        <v>18</v>
      </c>
      <c r="C14" s="34"/>
      <c r="D14" s="34"/>
      <c r="E14" s="34"/>
      <c r="H14" s="106"/>
      <c r="I14" s="106"/>
      <c r="J14" s="106"/>
    </row>
    <row r="15" spans="1:10" ht="23.25" customHeight="1">
      <c r="A15" s="12" t="s">
        <v>19</v>
      </c>
      <c r="B15" s="10" t="s">
        <v>20</v>
      </c>
      <c r="C15" s="11">
        <f>SUM(C10:C12)</f>
        <v>73835953</v>
      </c>
      <c r="D15" s="11">
        <f>SUM(D10:D12)</f>
        <v>72403255</v>
      </c>
      <c r="E15" s="11">
        <f>SUM(E10:E12)</f>
        <v>34476806</v>
      </c>
      <c r="G15" s="108">
        <f>SUM(H15:J15)</f>
        <v>72403255</v>
      </c>
      <c r="H15" s="106">
        <f>SUM(H10:H12)</f>
        <v>58501868</v>
      </c>
      <c r="I15" s="106">
        <f>SUM(I10:I12)</f>
        <v>5717187</v>
      </c>
      <c r="J15" s="106">
        <f>SUM(J10:J12)</f>
        <v>8184200</v>
      </c>
    </row>
    <row r="16" spans="1:10" hidden="1">
      <c r="A16" s="13" t="s">
        <v>21</v>
      </c>
      <c r="B16" s="7" t="s">
        <v>22</v>
      </c>
      <c r="C16" s="34"/>
      <c r="D16" s="34"/>
      <c r="E16" s="34"/>
      <c r="H16" s="106"/>
      <c r="I16" s="106"/>
      <c r="J16" s="106"/>
    </row>
    <row r="17" spans="1:10" hidden="1">
      <c r="A17" s="13" t="s">
        <v>23</v>
      </c>
      <c r="B17" s="7" t="s">
        <v>24</v>
      </c>
      <c r="C17" s="34"/>
      <c r="D17" s="34"/>
      <c r="E17" s="34"/>
      <c r="H17" s="106"/>
      <c r="I17" s="106"/>
      <c r="J17" s="106"/>
    </row>
    <row r="18" spans="1:10" hidden="1">
      <c r="A18" s="13" t="s">
        <v>25</v>
      </c>
      <c r="B18" s="7" t="s">
        <v>26</v>
      </c>
      <c r="C18" s="34"/>
      <c r="D18" s="34"/>
      <c r="E18" s="34"/>
      <c r="H18" s="106"/>
      <c r="I18" s="106"/>
      <c r="J18" s="106"/>
    </row>
    <row r="19" spans="1:10" ht="25.5" hidden="1">
      <c r="A19" s="13" t="s">
        <v>27</v>
      </c>
      <c r="B19" s="7" t="s">
        <v>28</v>
      </c>
      <c r="C19" s="34"/>
      <c r="D19" s="34"/>
      <c r="E19" s="34"/>
      <c r="H19" s="106"/>
      <c r="I19" s="106"/>
      <c r="J19" s="106"/>
    </row>
    <row r="20" spans="1:10" hidden="1">
      <c r="A20" s="13" t="s">
        <v>29</v>
      </c>
      <c r="B20" s="7" t="s">
        <v>30</v>
      </c>
      <c r="C20" s="34"/>
      <c r="D20" s="34"/>
      <c r="E20" s="34"/>
      <c r="H20" s="106"/>
      <c r="I20" s="106"/>
      <c r="J20" s="106"/>
    </row>
    <row r="21" spans="1:10" hidden="1">
      <c r="A21" s="13" t="s">
        <v>31</v>
      </c>
      <c r="B21" s="7" t="s">
        <v>32</v>
      </c>
      <c r="C21" s="34"/>
      <c r="D21" s="34"/>
      <c r="E21" s="34"/>
      <c r="H21" s="106"/>
      <c r="I21" s="106"/>
      <c r="J21" s="106"/>
    </row>
    <row r="22" spans="1:10" hidden="1">
      <c r="A22" s="13" t="s">
        <v>33</v>
      </c>
      <c r="B22" s="7" t="s">
        <v>34</v>
      </c>
      <c r="C22" s="34"/>
      <c r="D22" s="34"/>
      <c r="E22" s="34"/>
      <c r="H22" s="106"/>
      <c r="I22" s="106"/>
      <c r="J22" s="106"/>
    </row>
    <row r="23" spans="1:10" ht="22.5" customHeight="1">
      <c r="A23" s="13" t="s">
        <v>35</v>
      </c>
      <c r="B23" s="7" t="s">
        <v>299</v>
      </c>
      <c r="C23" s="34">
        <v>4740800</v>
      </c>
      <c r="D23" s="34">
        <v>4740800</v>
      </c>
      <c r="E23" s="34">
        <v>2129440</v>
      </c>
      <c r="G23" s="108">
        <f>SUM(H23:J23)</f>
        <v>4740800</v>
      </c>
      <c r="H23" s="106">
        <v>4740800</v>
      </c>
      <c r="I23" s="106"/>
      <c r="J23" s="106"/>
    </row>
    <row r="24" spans="1:10" ht="21" customHeight="1">
      <c r="A24" s="14" t="s">
        <v>36</v>
      </c>
      <c r="B24" s="10" t="s">
        <v>37</v>
      </c>
      <c r="C24" s="11">
        <f>SUM(C23)</f>
        <v>4740800</v>
      </c>
      <c r="D24" s="11">
        <v>4740800</v>
      </c>
      <c r="E24" s="11">
        <f>SUM(E23)</f>
        <v>2129440</v>
      </c>
      <c r="G24" s="108">
        <f>SUM(H23:J23)</f>
        <v>4740800</v>
      </c>
      <c r="H24" s="106">
        <f>SUM(H23)</f>
        <v>4740800</v>
      </c>
      <c r="I24" s="106"/>
      <c r="J24" s="106"/>
    </row>
    <row r="25" spans="1:10" hidden="1">
      <c r="A25" s="15" t="s">
        <v>38</v>
      </c>
      <c r="B25" s="7" t="s">
        <v>39</v>
      </c>
      <c r="C25" s="34"/>
      <c r="D25" s="34"/>
      <c r="E25" s="34"/>
      <c r="H25" s="106"/>
      <c r="I25" s="106"/>
      <c r="J25" s="106"/>
    </row>
    <row r="26" spans="1:10">
      <c r="A26" s="15" t="s">
        <v>40</v>
      </c>
      <c r="B26" s="7" t="s">
        <v>41</v>
      </c>
      <c r="C26" s="34">
        <v>39717633</v>
      </c>
      <c r="D26" s="34">
        <v>45437738</v>
      </c>
      <c r="E26" s="34">
        <v>26373276</v>
      </c>
      <c r="G26" s="108">
        <f>SUM(H26:J26)</f>
        <v>45437738</v>
      </c>
      <c r="H26" s="106">
        <v>45437738</v>
      </c>
      <c r="I26" s="106"/>
      <c r="J26" s="106"/>
    </row>
    <row r="27" spans="1:10" ht="25.5" hidden="1">
      <c r="A27" s="15" t="s">
        <v>42</v>
      </c>
      <c r="B27" s="7" t="s">
        <v>43</v>
      </c>
      <c r="C27" s="34"/>
      <c r="D27" s="34"/>
      <c r="E27" s="34"/>
      <c r="H27" s="106"/>
      <c r="I27" s="106"/>
      <c r="J27" s="106"/>
    </row>
    <row r="28" spans="1:10" ht="25.5" hidden="1">
      <c r="A28" s="15" t="s">
        <v>44</v>
      </c>
      <c r="B28" s="7" t="s">
        <v>45</v>
      </c>
      <c r="C28" s="34"/>
      <c r="D28" s="34"/>
      <c r="E28" s="34"/>
      <c r="H28" s="106"/>
      <c r="I28" s="106"/>
      <c r="J28" s="106"/>
    </row>
    <row r="29" spans="1:10">
      <c r="A29" s="15" t="s">
        <v>46</v>
      </c>
      <c r="B29" s="7" t="s">
        <v>47</v>
      </c>
      <c r="C29" s="34">
        <v>23901339</v>
      </c>
      <c r="D29" s="34">
        <v>27088214</v>
      </c>
      <c r="E29" s="34">
        <v>15188434</v>
      </c>
      <c r="G29" s="108">
        <f>SUM(H29:J29)</f>
        <v>27088214</v>
      </c>
      <c r="H29" s="106">
        <v>27088214</v>
      </c>
      <c r="I29" s="106"/>
      <c r="J29" s="106"/>
    </row>
    <row r="30" spans="1:10" ht="25.5" hidden="1">
      <c r="A30" s="15" t="s">
        <v>48</v>
      </c>
      <c r="B30" s="7" t="s">
        <v>49</v>
      </c>
      <c r="C30" s="34"/>
      <c r="D30" s="34"/>
      <c r="E30" s="34"/>
      <c r="H30" s="106"/>
      <c r="I30" s="106"/>
      <c r="J30" s="106"/>
    </row>
    <row r="31" spans="1:10" ht="25.5" hidden="1">
      <c r="A31" s="15" t="s">
        <v>50</v>
      </c>
      <c r="B31" s="7" t="s">
        <v>51</v>
      </c>
      <c r="C31" s="34"/>
      <c r="D31" s="34"/>
      <c r="E31" s="34"/>
      <c r="H31" s="106"/>
      <c r="I31" s="106"/>
      <c r="J31" s="106"/>
    </row>
    <row r="32" spans="1:10" hidden="1">
      <c r="A32" s="15" t="s">
        <v>52</v>
      </c>
      <c r="B32" s="7" t="s">
        <v>53</v>
      </c>
      <c r="C32" s="34"/>
      <c r="D32" s="34"/>
      <c r="E32" s="34"/>
      <c r="H32" s="106"/>
      <c r="I32" s="106"/>
      <c r="J32" s="106"/>
    </row>
    <row r="33" spans="1:10" hidden="1">
      <c r="A33" s="16" t="s">
        <v>54</v>
      </c>
      <c r="B33" s="7" t="s">
        <v>55</v>
      </c>
      <c r="C33" s="34"/>
      <c r="D33" s="34"/>
      <c r="E33" s="34"/>
      <c r="H33" s="106"/>
      <c r="I33" s="106"/>
      <c r="J33" s="106"/>
    </row>
    <row r="34" spans="1:10">
      <c r="A34" s="15" t="s">
        <v>56</v>
      </c>
      <c r="B34" s="7" t="s">
        <v>58</v>
      </c>
      <c r="C34" s="34">
        <v>33154837</v>
      </c>
      <c r="D34" s="34">
        <v>33154837</v>
      </c>
      <c r="E34" s="34">
        <v>16595932</v>
      </c>
      <c r="G34" s="108">
        <f>SUM(H34:J34)</f>
        <v>33154837</v>
      </c>
      <c r="H34" s="106">
        <v>33154837</v>
      </c>
      <c r="I34" s="106"/>
      <c r="J34" s="106"/>
    </row>
    <row r="35" spans="1:10" ht="21" customHeight="1">
      <c r="A35" s="16" t="s">
        <v>57</v>
      </c>
      <c r="B35" s="7" t="s">
        <v>412</v>
      </c>
      <c r="C35" s="34">
        <v>13558038</v>
      </c>
      <c r="D35" s="34">
        <v>6987933</v>
      </c>
      <c r="E35" s="34"/>
      <c r="G35" s="108">
        <f>SUM(H35:J35)</f>
        <v>6987933</v>
      </c>
      <c r="H35" s="106">
        <v>6987933</v>
      </c>
      <c r="I35" s="106"/>
      <c r="J35" s="106"/>
    </row>
    <row r="36" spans="1:10" ht="24" customHeight="1">
      <c r="A36" s="14" t="s">
        <v>59</v>
      </c>
      <c r="B36" s="10" t="s">
        <v>60</v>
      </c>
      <c r="C36" s="11">
        <f>SUM(C26:C35)</f>
        <v>110331847</v>
      </c>
      <c r="D36" s="11">
        <f>SUM(D26:D35)</f>
        <v>112668722</v>
      </c>
      <c r="E36" s="11">
        <f>SUM(E26:E35)</f>
        <v>58157642</v>
      </c>
      <c r="G36" s="108">
        <f>SUM(H36:J36)</f>
        <v>112668722</v>
      </c>
      <c r="H36" s="106">
        <f>SUM(H26:H35)</f>
        <v>112668722</v>
      </c>
      <c r="I36" s="106"/>
      <c r="J36" s="106"/>
    </row>
    <row r="37" spans="1:10" ht="21" customHeight="1">
      <c r="A37" s="17" t="s">
        <v>61</v>
      </c>
      <c r="B37" s="18"/>
      <c r="C37" s="19"/>
      <c r="D37" s="19"/>
      <c r="E37" s="19"/>
      <c r="H37" s="106"/>
      <c r="I37" s="106"/>
      <c r="J37" s="106"/>
    </row>
    <row r="38" spans="1:10" ht="23.25" customHeight="1">
      <c r="A38" s="20" t="s">
        <v>62</v>
      </c>
      <c r="B38" s="7" t="s">
        <v>63</v>
      </c>
      <c r="C38" s="34">
        <v>255230000</v>
      </c>
      <c r="D38" s="34">
        <v>252276233</v>
      </c>
      <c r="E38" s="34">
        <v>60687025</v>
      </c>
      <c r="G38" s="108">
        <f t="shared" ref="G38:G46" si="1">SUM(H38:J38)</f>
        <v>252276233</v>
      </c>
      <c r="H38" s="106">
        <v>252276233</v>
      </c>
      <c r="I38" s="106"/>
      <c r="J38" s="106"/>
    </row>
    <row r="39" spans="1:10" ht="23.25" customHeight="1">
      <c r="A39" s="20" t="s">
        <v>64</v>
      </c>
      <c r="B39" s="7" t="s">
        <v>65</v>
      </c>
      <c r="C39" s="34"/>
      <c r="D39" s="34">
        <v>2953767</v>
      </c>
      <c r="E39" s="34">
        <v>2953767</v>
      </c>
      <c r="G39" s="108">
        <f t="shared" si="1"/>
        <v>2953767</v>
      </c>
      <c r="H39" s="106">
        <v>2953767</v>
      </c>
      <c r="I39" s="106"/>
      <c r="J39" s="106"/>
    </row>
    <row r="40" spans="1:10" ht="23.25" customHeight="1">
      <c r="A40" s="20" t="s">
        <v>66</v>
      </c>
      <c r="B40" s="7" t="s">
        <v>67</v>
      </c>
      <c r="C40" s="34">
        <v>4958408</v>
      </c>
      <c r="D40" s="34">
        <v>4958408</v>
      </c>
      <c r="E40" s="34">
        <v>2878250</v>
      </c>
      <c r="G40" s="108">
        <f t="shared" si="1"/>
        <v>4958408</v>
      </c>
      <c r="H40" s="106">
        <v>4958408</v>
      </c>
      <c r="I40" s="106"/>
      <c r="J40" s="106"/>
    </row>
    <row r="41" spans="1:10" ht="27" customHeight="1">
      <c r="A41" s="21" t="s">
        <v>68</v>
      </c>
      <c r="B41" s="7" t="s">
        <v>69</v>
      </c>
      <c r="C41" s="34">
        <v>56111530</v>
      </c>
      <c r="D41" s="34">
        <v>56111530</v>
      </c>
      <c r="E41" s="34">
        <v>3523889</v>
      </c>
      <c r="G41" s="108">
        <f t="shared" si="1"/>
        <v>56111530</v>
      </c>
      <c r="H41" s="106">
        <v>56111530</v>
      </c>
      <c r="I41" s="106"/>
      <c r="J41" s="106"/>
    </row>
    <row r="42" spans="1:10" ht="21.75" customHeight="1">
      <c r="A42" s="22" t="s">
        <v>70</v>
      </c>
      <c r="B42" s="10" t="s">
        <v>71</v>
      </c>
      <c r="C42" s="11">
        <f>SUM(C38:C41)</f>
        <v>316299938</v>
      </c>
      <c r="D42" s="11">
        <f>SUM(D38:D41)</f>
        <v>316299938</v>
      </c>
      <c r="E42" s="11">
        <f>SUM(E38:E41)</f>
        <v>70042931</v>
      </c>
      <c r="G42" s="108">
        <f t="shared" si="1"/>
        <v>316299938</v>
      </c>
      <c r="H42" s="106">
        <f>SUM(H38:H41)</f>
        <v>316299938</v>
      </c>
      <c r="I42" s="106"/>
      <c r="J42" s="106"/>
    </row>
    <row r="43" spans="1:10" ht="26.25" customHeight="1">
      <c r="A43" s="13" t="s">
        <v>72</v>
      </c>
      <c r="B43" s="7" t="s">
        <v>73</v>
      </c>
      <c r="C43" s="34">
        <v>22100000</v>
      </c>
      <c r="D43" s="34">
        <v>22100000</v>
      </c>
      <c r="E43" s="34">
        <v>20586840</v>
      </c>
      <c r="G43" s="108">
        <f t="shared" si="1"/>
        <v>22100000</v>
      </c>
      <c r="H43" s="106">
        <v>22100000</v>
      </c>
      <c r="I43" s="106"/>
      <c r="J43" s="106"/>
    </row>
    <row r="44" spans="1:10" ht="26.25" customHeight="1">
      <c r="A44" s="13" t="s">
        <v>322</v>
      </c>
      <c r="B44" s="7" t="s">
        <v>326</v>
      </c>
      <c r="C44" s="34">
        <v>12106100</v>
      </c>
      <c r="D44" s="34">
        <v>12106100</v>
      </c>
      <c r="E44" s="34"/>
      <c r="G44" s="108">
        <f t="shared" si="1"/>
        <v>12106100</v>
      </c>
      <c r="H44" s="106">
        <v>12106100</v>
      </c>
      <c r="I44" s="106"/>
      <c r="J44" s="106"/>
    </row>
    <row r="45" spans="1:10">
      <c r="A45" s="13" t="s">
        <v>74</v>
      </c>
      <c r="B45" s="7" t="s">
        <v>75</v>
      </c>
      <c r="C45" s="34">
        <v>9168862</v>
      </c>
      <c r="D45" s="34">
        <v>9168862</v>
      </c>
      <c r="E45" s="34">
        <v>5558447</v>
      </c>
      <c r="G45" s="108">
        <f t="shared" si="1"/>
        <v>9168862</v>
      </c>
      <c r="H45" s="106">
        <v>9168862</v>
      </c>
      <c r="I45" s="106"/>
      <c r="J45" s="106"/>
    </row>
    <row r="46" spans="1:10" ht="21.75" customHeight="1">
      <c r="A46" s="14" t="s">
        <v>76</v>
      </c>
      <c r="B46" s="10" t="s">
        <v>77</v>
      </c>
      <c r="C46" s="11">
        <f>SUM(C43:C45)</f>
        <v>43374962</v>
      </c>
      <c r="D46" s="11">
        <f>SUM(D43:D45)</f>
        <v>43374962</v>
      </c>
      <c r="E46" s="11">
        <f>SUM(E43:E45)</f>
        <v>26145287</v>
      </c>
      <c r="G46" s="108">
        <f t="shared" si="1"/>
        <v>43374962</v>
      </c>
      <c r="H46" s="106">
        <f>SUM(H43:H45)</f>
        <v>43374962</v>
      </c>
      <c r="I46" s="106"/>
      <c r="J46" s="106"/>
    </row>
    <row r="47" spans="1:10" ht="25.5" customHeight="1">
      <c r="A47" s="13" t="s">
        <v>78</v>
      </c>
      <c r="B47" s="7" t="s">
        <v>79</v>
      </c>
      <c r="C47" s="34">
        <v>2000000</v>
      </c>
      <c r="D47" s="34"/>
      <c r="E47" s="34"/>
      <c r="H47" s="106"/>
      <c r="I47" s="106"/>
      <c r="J47" s="106"/>
    </row>
    <row r="48" spans="1:10" ht="25.5" customHeight="1">
      <c r="A48" s="13" t="s">
        <v>327</v>
      </c>
      <c r="B48" s="7" t="s">
        <v>323</v>
      </c>
      <c r="C48" s="34">
        <v>21040100</v>
      </c>
      <c r="D48" s="34">
        <v>23040100</v>
      </c>
      <c r="E48" s="34"/>
      <c r="G48" s="108">
        <f>SUM(H48:J48)</f>
        <v>23040100</v>
      </c>
      <c r="H48" s="106">
        <v>23040100</v>
      </c>
      <c r="I48" s="106"/>
      <c r="J48" s="106"/>
    </row>
    <row r="49" spans="1:10" ht="21.75" customHeight="1">
      <c r="A49" s="14" t="s">
        <v>80</v>
      </c>
      <c r="B49" s="10" t="s">
        <v>81</v>
      </c>
      <c r="C49" s="11">
        <f>SUM(C47:C48)</f>
        <v>23040100</v>
      </c>
      <c r="D49" s="11">
        <f>SUM(D47:D48)</f>
        <v>23040100</v>
      </c>
      <c r="E49" s="11">
        <f>SUM(E47:E48)</f>
        <v>0</v>
      </c>
      <c r="G49" s="108">
        <f>SUM(H49:J49)</f>
        <v>23040100</v>
      </c>
      <c r="H49" s="106">
        <f>SUM(H47:H48)</f>
        <v>23040100</v>
      </c>
      <c r="I49" s="106"/>
      <c r="J49" s="106"/>
    </row>
    <row r="50" spans="1:10" ht="22.5" customHeight="1">
      <c r="A50" s="17" t="s">
        <v>82</v>
      </c>
      <c r="B50" s="18"/>
      <c r="C50" s="19"/>
      <c r="D50" s="19"/>
      <c r="E50" s="19"/>
      <c r="H50" s="106"/>
      <c r="I50" s="106"/>
      <c r="J50" s="106"/>
    </row>
    <row r="51" spans="1:10" ht="24" customHeight="1">
      <c r="A51" s="28" t="s">
        <v>84</v>
      </c>
      <c r="B51" s="29" t="s">
        <v>85</v>
      </c>
      <c r="C51" s="63">
        <v>2396013</v>
      </c>
      <c r="D51" s="63">
        <v>2396013</v>
      </c>
      <c r="E51" s="63">
        <v>2396013</v>
      </c>
      <c r="G51" s="108">
        <f>SUM(H51:J51)</f>
        <v>2396013</v>
      </c>
      <c r="H51" s="106">
        <v>2396013</v>
      </c>
      <c r="I51" s="106"/>
      <c r="J51" s="106"/>
    </row>
    <row r="52" spans="1:10" ht="30" customHeight="1">
      <c r="A52" s="30" t="s">
        <v>86</v>
      </c>
      <c r="B52" s="30"/>
      <c r="C52" s="35">
        <f>SUM(C8+C9+C15+C24+C36+C42+C46+C49+C51)</f>
        <v>675921427</v>
      </c>
      <c r="D52" s="35">
        <f>SUM(D8+D9+D15+D24+D36+D42+D46+D49+D51)</f>
        <v>680131543</v>
      </c>
      <c r="E52" s="35">
        <f>SUM(E8+E9+E15+E24+E36+E42+E46+E49+E51)</f>
        <v>244297376</v>
      </c>
      <c r="G52" s="108">
        <f>SUM(G8+G9+G15+G24+G36+G42+G46+G49+G51)</f>
        <v>680131543</v>
      </c>
      <c r="H52" s="106">
        <f>SUM(H8+H9+H15+H24+H36+H42+H46+H49+H51)</f>
        <v>586547380</v>
      </c>
      <c r="I52" s="106">
        <f>SUM(I8+I9+I15)</f>
        <v>38039733</v>
      </c>
      <c r="J52" s="106">
        <f>SUM(J8+J9+J15)</f>
        <v>55544430</v>
      </c>
    </row>
    <row r="53" spans="1:10" ht="165.75" customHeight="1">
      <c r="A53" s="39"/>
      <c r="B53" s="39"/>
      <c r="C53" s="40"/>
      <c r="G53" s="108"/>
    </row>
    <row r="54" spans="1:10" ht="30" customHeight="1">
      <c r="A54" s="117">
        <v>0.5</v>
      </c>
      <c r="B54" s="117"/>
      <c r="C54" s="117"/>
      <c r="D54" s="117"/>
      <c r="E54" s="117"/>
    </row>
    <row r="55" spans="1:10" ht="25.5">
      <c r="A55" s="4" t="s">
        <v>0</v>
      </c>
      <c r="B55" s="5" t="s">
        <v>87</v>
      </c>
      <c r="C55" s="61" t="s">
        <v>393</v>
      </c>
      <c r="D55" s="61" t="s">
        <v>404</v>
      </c>
      <c r="E55" s="61" t="s">
        <v>405</v>
      </c>
      <c r="H55" s="106"/>
      <c r="I55" s="106"/>
      <c r="J55" s="106"/>
    </row>
    <row r="56" spans="1:10" ht="26.25" customHeight="1">
      <c r="A56" s="8" t="s">
        <v>88</v>
      </c>
      <c r="B56" s="21" t="s">
        <v>89</v>
      </c>
      <c r="C56" s="34">
        <v>73461862</v>
      </c>
      <c r="D56" s="34">
        <v>79754676</v>
      </c>
      <c r="E56" s="34">
        <v>43932761</v>
      </c>
      <c r="G56" s="111">
        <v>79754676</v>
      </c>
      <c r="H56" s="106">
        <v>79754676</v>
      </c>
      <c r="I56" s="106"/>
      <c r="J56" s="106"/>
    </row>
    <row r="57" spans="1:10" hidden="1">
      <c r="A57" s="8" t="s">
        <v>90</v>
      </c>
      <c r="B57" s="21" t="s">
        <v>91</v>
      </c>
      <c r="C57" s="34"/>
      <c r="D57" s="34"/>
      <c r="E57" s="34"/>
      <c r="G57" s="112"/>
      <c r="H57" s="106"/>
      <c r="I57" s="106"/>
      <c r="J57" s="106"/>
    </row>
    <row r="58" spans="1:10" ht="25.5" hidden="1">
      <c r="A58" s="8" t="s">
        <v>92</v>
      </c>
      <c r="B58" s="21" t="s">
        <v>93</v>
      </c>
      <c r="C58" s="34"/>
      <c r="D58" s="34"/>
      <c r="E58" s="34"/>
      <c r="G58" s="112"/>
      <c r="H58" s="106"/>
      <c r="I58" s="106"/>
      <c r="J58" s="106"/>
    </row>
    <row r="59" spans="1:10" ht="25.5" hidden="1">
      <c r="A59" s="8" t="s">
        <v>94</v>
      </c>
      <c r="B59" s="21" t="s">
        <v>95</v>
      </c>
      <c r="C59" s="34"/>
      <c r="D59" s="34"/>
      <c r="E59" s="34"/>
      <c r="G59" s="112"/>
      <c r="H59" s="106"/>
      <c r="I59" s="106"/>
      <c r="J59" s="106"/>
    </row>
    <row r="60" spans="1:10">
      <c r="A60" s="8" t="s">
        <v>308</v>
      </c>
      <c r="B60" s="21" t="s">
        <v>96</v>
      </c>
      <c r="C60" s="34">
        <v>4040000</v>
      </c>
      <c r="D60" s="34">
        <v>4040000</v>
      </c>
      <c r="E60" s="34">
        <v>2573010</v>
      </c>
      <c r="G60" s="111">
        <v>4040000</v>
      </c>
      <c r="H60" s="106">
        <v>4040000</v>
      </c>
      <c r="I60" s="106"/>
      <c r="J60" s="106"/>
    </row>
    <row r="61" spans="1:10" ht="28.5">
      <c r="A61" s="12" t="s">
        <v>97</v>
      </c>
      <c r="B61" s="22" t="s">
        <v>98</v>
      </c>
      <c r="C61" s="35">
        <f>SUM(C56:C60)</f>
        <v>77501862</v>
      </c>
      <c r="D61" s="35">
        <f>SUM(D56:D60)</f>
        <v>83794676</v>
      </c>
      <c r="E61" s="35">
        <f>SUM(E56:E60)</f>
        <v>46505771</v>
      </c>
      <c r="G61" s="113">
        <f>SUM(G56:G60)</f>
        <v>83794676</v>
      </c>
      <c r="H61" s="106">
        <f>SUM(H56:H60)</f>
        <v>83794676</v>
      </c>
      <c r="I61" s="106"/>
      <c r="J61" s="106"/>
    </row>
    <row r="62" spans="1:10">
      <c r="A62" s="8" t="s">
        <v>99</v>
      </c>
      <c r="B62" s="21" t="s">
        <v>100</v>
      </c>
      <c r="C62" s="34">
        <v>2900000</v>
      </c>
      <c r="D62" s="34">
        <v>2900000</v>
      </c>
      <c r="E62" s="34">
        <v>1601770</v>
      </c>
      <c r="G62" s="111">
        <v>2900000</v>
      </c>
      <c r="H62" s="106">
        <v>2900000</v>
      </c>
      <c r="I62" s="106"/>
      <c r="J62" s="106"/>
    </row>
    <row r="63" spans="1:10">
      <c r="A63" s="8" t="s">
        <v>101</v>
      </c>
      <c r="B63" s="21" t="s">
        <v>102</v>
      </c>
      <c r="C63" s="34">
        <v>236450000</v>
      </c>
      <c r="D63" s="34">
        <v>236450000</v>
      </c>
      <c r="E63" s="34">
        <v>133148354</v>
      </c>
      <c r="G63" s="111">
        <v>236450000</v>
      </c>
      <c r="H63" s="106">
        <v>236450000</v>
      </c>
      <c r="I63" s="106"/>
      <c r="J63" s="106"/>
    </row>
    <row r="64" spans="1:10">
      <c r="A64" s="8" t="s">
        <v>330</v>
      </c>
      <c r="B64" s="21" t="s">
        <v>328</v>
      </c>
      <c r="C64" s="34"/>
      <c r="D64" s="34"/>
      <c r="E64" s="34">
        <v>323253</v>
      </c>
      <c r="G64" s="112"/>
      <c r="H64" s="106"/>
      <c r="I64" s="106"/>
      <c r="J64" s="106"/>
    </row>
    <row r="65" spans="1:10">
      <c r="A65" s="12" t="s">
        <v>103</v>
      </c>
      <c r="B65" s="22" t="s">
        <v>104</v>
      </c>
      <c r="C65" s="35">
        <f>SUM(C62:C64)</f>
        <v>239350000</v>
      </c>
      <c r="D65" s="35">
        <f>SUM(D62:D64)</f>
        <v>239350000</v>
      </c>
      <c r="E65" s="35">
        <f>SUM(E62:E64)</f>
        <v>135073377</v>
      </c>
      <c r="G65" s="113">
        <f>SUM(G62:G64)</f>
        <v>239350000</v>
      </c>
      <c r="H65" s="106">
        <f>SUM(H62:H64)</f>
        <v>239350000</v>
      </c>
      <c r="I65" s="106"/>
      <c r="J65" s="106"/>
    </row>
    <row r="66" spans="1:10">
      <c r="A66" s="13" t="s">
        <v>105</v>
      </c>
      <c r="B66" s="21" t="s">
        <v>106</v>
      </c>
      <c r="C66" s="34">
        <v>13168453</v>
      </c>
      <c r="D66" s="34">
        <v>13188453</v>
      </c>
      <c r="E66" s="34">
        <v>8457005</v>
      </c>
      <c r="G66" s="114">
        <f>SUM(H66:J66)</f>
        <v>13188453</v>
      </c>
      <c r="H66" s="106">
        <v>13188453</v>
      </c>
      <c r="I66" s="106"/>
      <c r="J66" s="106"/>
    </row>
    <row r="67" spans="1:10" hidden="1">
      <c r="A67" s="13" t="s">
        <v>107</v>
      </c>
      <c r="B67" s="21" t="s">
        <v>108</v>
      </c>
      <c r="C67" s="34"/>
      <c r="D67" s="34"/>
      <c r="E67" s="34"/>
      <c r="G67" s="112"/>
      <c r="H67" s="106"/>
      <c r="I67" s="106"/>
      <c r="J67" s="106"/>
    </row>
    <row r="68" spans="1:10" hidden="1">
      <c r="A68" s="13" t="s">
        <v>109</v>
      </c>
      <c r="B68" s="21" t="s">
        <v>110</v>
      </c>
      <c r="C68" s="34"/>
      <c r="D68" s="34"/>
      <c r="E68" s="34"/>
      <c r="G68" s="112"/>
      <c r="H68" s="106"/>
      <c r="I68" s="106"/>
      <c r="J68" s="106"/>
    </row>
    <row r="69" spans="1:10" hidden="1">
      <c r="A69" s="13" t="s">
        <v>111</v>
      </c>
      <c r="B69" s="21" t="s">
        <v>112</v>
      </c>
      <c r="C69" s="34"/>
      <c r="D69" s="34"/>
      <c r="E69" s="34"/>
      <c r="G69" s="112"/>
      <c r="H69" s="106"/>
      <c r="I69" s="106"/>
      <c r="J69" s="106"/>
    </row>
    <row r="70" spans="1:10" hidden="1">
      <c r="A70" s="13" t="s">
        <v>113</v>
      </c>
      <c r="B70" s="21" t="s">
        <v>114</v>
      </c>
      <c r="C70" s="34"/>
      <c r="D70" s="34"/>
      <c r="E70" s="34"/>
      <c r="G70" s="112"/>
      <c r="H70" s="106"/>
      <c r="I70" s="106"/>
      <c r="J70" s="106"/>
    </row>
    <row r="71" spans="1:10">
      <c r="A71" s="13" t="s">
        <v>329</v>
      </c>
      <c r="B71" s="21" t="s">
        <v>276</v>
      </c>
      <c r="C71" s="34">
        <v>2220000</v>
      </c>
      <c r="D71" s="34">
        <v>2344200</v>
      </c>
      <c r="E71" s="34">
        <v>1275341</v>
      </c>
      <c r="G71" s="114">
        <f>SUM(H71:J71)</f>
        <v>2344200</v>
      </c>
      <c r="H71" s="106">
        <v>2220000</v>
      </c>
      <c r="I71" s="106">
        <v>124200</v>
      </c>
      <c r="J71" s="106"/>
    </row>
    <row r="72" spans="1:10">
      <c r="A72" s="13" t="s">
        <v>395</v>
      </c>
      <c r="B72" s="21" t="s">
        <v>400</v>
      </c>
      <c r="C72" s="34">
        <v>20000</v>
      </c>
      <c r="D72" s="34"/>
      <c r="E72" s="34"/>
      <c r="G72" s="112"/>
      <c r="H72" s="106"/>
      <c r="I72" s="106"/>
      <c r="J72" s="106"/>
    </row>
    <row r="73" spans="1:10">
      <c r="A73" s="13" t="s">
        <v>264</v>
      </c>
      <c r="B73" s="21" t="s">
        <v>263</v>
      </c>
      <c r="C73" s="34">
        <v>5180885</v>
      </c>
      <c r="D73" s="34">
        <v>5180885</v>
      </c>
      <c r="E73" s="34">
        <v>2760637</v>
      </c>
      <c r="G73" s="111">
        <v>5180885</v>
      </c>
      <c r="H73" s="106">
        <v>5180885</v>
      </c>
      <c r="I73" s="106"/>
      <c r="J73" s="106"/>
    </row>
    <row r="74" spans="1:10">
      <c r="A74" s="13" t="s">
        <v>254</v>
      </c>
      <c r="B74" s="21" t="s">
        <v>260</v>
      </c>
      <c r="C74" s="34">
        <v>5270376</v>
      </c>
      <c r="D74" s="34">
        <v>5270376</v>
      </c>
      <c r="E74" s="34">
        <v>3284892</v>
      </c>
      <c r="G74" s="111">
        <v>5270376</v>
      </c>
      <c r="H74" s="106">
        <v>5270376</v>
      </c>
      <c r="I74" s="106"/>
      <c r="J74" s="106"/>
    </row>
    <row r="75" spans="1:10">
      <c r="A75" s="13" t="s">
        <v>109</v>
      </c>
      <c r="B75" s="21" t="s">
        <v>110</v>
      </c>
      <c r="C75" s="34">
        <v>1500000</v>
      </c>
      <c r="D75" s="34">
        <v>1500000</v>
      </c>
      <c r="E75" s="34">
        <v>571221</v>
      </c>
      <c r="G75" s="111">
        <v>1500000</v>
      </c>
      <c r="H75" s="106">
        <v>1500000</v>
      </c>
      <c r="I75" s="106"/>
      <c r="J75" s="106"/>
    </row>
    <row r="76" spans="1:10">
      <c r="A76" s="13" t="s">
        <v>113</v>
      </c>
      <c r="B76" s="21" t="s">
        <v>396</v>
      </c>
      <c r="C76" s="34">
        <v>200000</v>
      </c>
      <c r="D76" s="34">
        <v>200000</v>
      </c>
      <c r="E76" s="34">
        <v>656466</v>
      </c>
      <c r="G76" s="111">
        <v>200000</v>
      </c>
      <c r="H76" s="106">
        <v>200000</v>
      </c>
      <c r="I76" s="106"/>
      <c r="J76" s="106"/>
    </row>
    <row r="77" spans="1:10">
      <c r="A77" s="14" t="s">
        <v>115</v>
      </c>
      <c r="B77" s="22" t="s">
        <v>116</v>
      </c>
      <c r="C77" s="35">
        <f>SUM(C66:C76)</f>
        <v>27559714</v>
      </c>
      <c r="D77" s="35">
        <f>SUM(D66:D76)</f>
        <v>27683914</v>
      </c>
      <c r="E77" s="35">
        <f>SUM(E66:E76)</f>
        <v>17005562</v>
      </c>
      <c r="G77" s="108">
        <f>SUM(G66:G76)</f>
        <v>27683914</v>
      </c>
      <c r="H77" s="106">
        <f>SUM(H66:H76)</f>
        <v>27559714</v>
      </c>
      <c r="I77" s="106">
        <f>SUM(I66:I76)</f>
        <v>124200</v>
      </c>
      <c r="J77" s="106"/>
    </row>
    <row r="78" spans="1:10" hidden="1">
      <c r="A78" s="12" t="s">
        <v>117</v>
      </c>
      <c r="B78" s="22" t="s">
        <v>118</v>
      </c>
      <c r="C78" s="35"/>
      <c r="D78" s="35"/>
      <c r="E78" s="35"/>
      <c r="H78" s="106"/>
      <c r="I78" s="106"/>
      <c r="J78" s="106"/>
    </row>
    <row r="79" spans="1:10" ht="15.75">
      <c r="A79" s="17" t="s">
        <v>61</v>
      </c>
      <c r="B79" s="36"/>
      <c r="C79" s="37"/>
      <c r="D79" s="37"/>
      <c r="E79" s="37"/>
      <c r="H79" s="106"/>
      <c r="I79" s="106"/>
      <c r="J79" s="106"/>
    </row>
    <row r="80" spans="1:10" hidden="1">
      <c r="A80" s="8" t="s">
        <v>119</v>
      </c>
      <c r="B80" s="21" t="s">
        <v>120</v>
      </c>
      <c r="C80" s="34"/>
      <c r="D80" s="34"/>
      <c r="E80" s="34"/>
      <c r="H80" s="106"/>
      <c r="I80" s="106"/>
      <c r="J80" s="106"/>
    </row>
    <row r="81" spans="1:10" ht="25.5" hidden="1">
      <c r="A81" s="8" t="s">
        <v>121</v>
      </c>
      <c r="B81" s="21" t="s">
        <v>122</v>
      </c>
      <c r="C81" s="34"/>
      <c r="D81" s="34"/>
      <c r="E81" s="34"/>
      <c r="H81" s="106"/>
      <c r="I81" s="106"/>
      <c r="J81" s="106"/>
    </row>
    <row r="82" spans="1:10" ht="25.5" hidden="1">
      <c r="A82" s="8" t="s">
        <v>123</v>
      </c>
      <c r="B82" s="21" t="s">
        <v>124</v>
      </c>
      <c r="C82" s="34"/>
      <c r="D82" s="34"/>
      <c r="E82" s="34"/>
      <c r="H82" s="106"/>
      <c r="I82" s="106"/>
      <c r="J82" s="106"/>
    </row>
    <row r="83" spans="1:10" ht="25.5" hidden="1">
      <c r="A83" s="8" t="s">
        <v>125</v>
      </c>
      <c r="B83" s="21" t="s">
        <v>126</v>
      </c>
      <c r="C83" s="34"/>
      <c r="D83" s="34"/>
      <c r="E83" s="34"/>
      <c r="H83" s="106"/>
      <c r="I83" s="106"/>
      <c r="J83" s="106"/>
    </row>
    <row r="84" spans="1:10" ht="25.5">
      <c r="A84" s="8" t="s">
        <v>127</v>
      </c>
      <c r="B84" s="21" t="s">
        <v>128</v>
      </c>
      <c r="C84" s="34">
        <v>0</v>
      </c>
      <c r="D84" s="34"/>
      <c r="E84" s="34"/>
      <c r="H84" s="106"/>
      <c r="I84" s="106"/>
      <c r="J84" s="106"/>
    </row>
    <row r="85" spans="1:10" ht="28.5">
      <c r="A85" s="12" t="s">
        <v>129</v>
      </c>
      <c r="B85" s="22" t="s">
        <v>130</v>
      </c>
      <c r="C85" s="35">
        <v>0</v>
      </c>
      <c r="D85" s="35"/>
      <c r="E85" s="35"/>
      <c r="H85" s="106"/>
      <c r="I85" s="106"/>
      <c r="J85" s="106"/>
    </row>
    <row r="86" spans="1:10" hidden="1">
      <c r="A86" s="13" t="s">
        <v>131</v>
      </c>
      <c r="B86" s="21" t="s">
        <v>132</v>
      </c>
      <c r="C86" s="34"/>
      <c r="D86" s="34"/>
      <c r="E86" s="34"/>
      <c r="H86" s="106"/>
      <c r="I86" s="106"/>
      <c r="J86" s="106"/>
    </row>
    <row r="87" spans="1:10" hidden="1">
      <c r="A87" s="13" t="s">
        <v>133</v>
      </c>
      <c r="B87" s="21" t="s">
        <v>134</v>
      </c>
      <c r="C87" s="34"/>
      <c r="D87" s="34"/>
      <c r="E87" s="34"/>
      <c r="H87" s="106"/>
      <c r="I87" s="106"/>
      <c r="J87" s="106"/>
    </row>
    <row r="88" spans="1:10" hidden="1">
      <c r="A88" s="13" t="s">
        <v>135</v>
      </c>
      <c r="B88" s="21" t="s">
        <v>136</v>
      </c>
      <c r="C88" s="34"/>
      <c r="D88" s="34"/>
      <c r="E88" s="34"/>
      <c r="H88" s="106"/>
      <c r="I88" s="106"/>
      <c r="J88" s="106"/>
    </row>
    <row r="89" spans="1:10" hidden="1">
      <c r="A89" s="13" t="s">
        <v>137</v>
      </c>
      <c r="B89" s="21" t="s">
        <v>138</v>
      </c>
      <c r="C89" s="34"/>
      <c r="D89" s="34"/>
      <c r="E89" s="34"/>
      <c r="H89" s="106"/>
      <c r="I89" s="106"/>
      <c r="J89" s="106"/>
    </row>
    <row r="90" spans="1:10" hidden="1">
      <c r="A90" s="13" t="s">
        <v>139</v>
      </c>
      <c r="B90" s="21" t="s">
        <v>140</v>
      </c>
      <c r="C90" s="34"/>
      <c r="D90" s="34"/>
      <c r="E90" s="34"/>
      <c r="H90" s="106"/>
      <c r="I90" s="106"/>
      <c r="J90" s="106"/>
    </row>
    <row r="91" spans="1:10" hidden="1">
      <c r="A91" s="12" t="s">
        <v>141</v>
      </c>
      <c r="B91" s="22" t="s">
        <v>142</v>
      </c>
      <c r="C91" s="34"/>
      <c r="D91" s="34"/>
      <c r="E91" s="34"/>
      <c r="H91" s="106"/>
      <c r="I91" s="106"/>
      <c r="J91" s="106"/>
    </row>
    <row r="92" spans="1:10" ht="25.5" hidden="1">
      <c r="A92" s="13" t="s">
        <v>143</v>
      </c>
      <c r="B92" s="21" t="s">
        <v>144</v>
      </c>
      <c r="C92" s="34"/>
      <c r="D92" s="34"/>
      <c r="E92" s="34"/>
      <c r="H92" s="106"/>
      <c r="I92" s="106"/>
      <c r="J92" s="106"/>
    </row>
    <row r="93" spans="1:10" ht="25.5" hidden="1">
      <c r="A93" s="8" t="s">
        <v>145</v>
      </c>
      <c r="B93" s="21" t="s">
        <v>146</v>
      </c>
      <c r="C93" s="34"/>
      <c r="D93" s="34"/>
      <c r="E93" s="34"/>
      <c r="H93" s="106"/>
      <c r="I93" s="106"/>
      <c r="J93" s="106"/>
    </row>
    <row r="94" spans="1:10" hidden="1">
      <c r="A94" s="13" t="s">
        <v>147</v>
      </c>
      <c r="B94" s="21" t="s">
        <v>148</v>
      </c>
      <c r="C94" s="34"/>
      <c r="D94" s="34"/>
      <c r="E94" s="34"/>
      <c r="H94" s="106"/>
      <c r="I94" s="106"/>
      <c r="J94" s="106"/>
    </row>
    <row r="95" spans="1:10" ht="15.75">
      <c r="A95" s="17" t="s">
        <v>82</v>
      </c>
      <c r="B95" s="36"/>
      <c r="C95" s="64"/>
      <c r="D95" s="64"/>
      <c r="E95" s="64"/>
      <c r="H95" s="106"/>
      <c r="I95" s="106"/>
      <c r="J95" s="106"/>
    </row>
    <row r="96" spans="1:10" ht="25.5" customHeight="1">
      <c r="A96" s="38" t="s">
        <v>149</v>
      </c>
      <c r="B96" s="23" t="s">
        <v>252</v>
      </c>
      <c r="C96" s="35">
        <f>SUM(C61+C65+C77+C85)</f>
        <v>344411576</v>
      </c>
      <c r="D96" s="35">
        <f>SUM(D61+D65+D77+D85)</f>
        <v>350828590</v>
      </c>
      <c r="E96" s="35">
        <f>SUM(E61+E65+E77+E85+E95)</f>
        <v>198584710</v>
      </c>
      <c r="G96" s="108">
        <f>SUM(G61+G65+G77+G85)</f>
        <v>350828590</v>
      </c>
      <c r="H96" s="110">
        <f>SUM(H61+H65+H77+H85)</f>
        <v>350704390</v>
      </c>
      <c r="I96" s="106">
        <v>124200</v>
      </c>
      <c r="J96" s="106"/>
    </row>
    <row r="97" spans="1:10" ht="18" customHeight="1">
      <c r="A97" s="30" t="s">
        <v>150</v>
      </c>
      <c r="B97" s="23"/>
      <c r="C97" s="62"/>
      <c r="D97" s="62"/>
      <c r="E97" s="62"/>
      <c r="H97" s="106"/>
      <c r="I97" s="106"/>
      <c r="J97" s="106"/>
    </row>
    <row r="98" spans="1:10" ht="21" customHeight="1">
      <c r="A98" s="30" t="s">
        <v>151</v>
      </c>
      <c r="B98" s="23"/>
      <c r="C98" s="35"/>
      <c r="D98" s="35"/>
      <c r="E98" s="35"/>
      <c r="H98" s="106"/>
      <c r="I98" s="106"/>
      <c r="J98" s="106"/>
    </row>
    <row r="99" spans="1:10" hidden="1">
      <c r="A99" s="24" t="s">
        <v>152</v>
      </c>
      <c r="B99" s="25" t="s">
        <v>153</v>
      </c>
      <c r="C99" s="35"/>
      <c r="D99" s="35"/>
      <c r="E99" s="35"/>
      <c r="H99" s="106"/>
      <c r="I99" s="106"/>
      <c r="J99" s="106"/>
    </row>
    <row r="100" spans="1:10" hidden="1">
      <c r="A100" s="26" t="s">
        <v>154</v>
      </c>
      <c r="B100" s="25" t="s">
        <v>155</v>
      </c>
      <c r="C100" s="34"/>
      <c r="D100" s="34"/>
      <c r="E100" s="34"/>
      <c r="H100" s="106"/>
      <c r="I100" s="106"/>
      <c r="J100" s="106"/>
    </row>
    <row r="101" spans="1:10" ht="25.5" hidden="1">
      <c r="A101" s="8" t="s">
        <v>156</v>
      </c>
      <c r="B101" s="8" t="s">
        <v>157</v>
      </c>
      <c r="C101" s="34"/>
      <c r="D101" s="34"/>
      <c r="E101" s="34"/>
      <c r="H101" s="106"/>
      <c r="I101" s="106"/>
      <c r="J101" s="106"/>
    </row>
    <row r="102" spans="1:10" ht="25.5" hidden="1">
      <c r="A102" s="8" t="s">
        <v>158</v>
      </c>
      <c r="B102" s="8" t="s">
        <v>157</v>
      </c>
      <c r="C102" s="34"/>
      <c r="D102" s="34"/>
      <c r="E102" s="34"/>
      <c r="H102" s="106"/>
      <c r="I102" s="106"/>
      <c r="J102" s="106"/>
    </row>
    <row r="103" spans="1:10" ht="25.5" hidden="1">
      <c r="A103" s="8" t="s">
        <v>159</v>
      </c>
      <c r="B103" s="8" t="s">
        <v>160</v>
      </c>
      <c r="C103" s="34"/>
      <c r="D103" s="34"/>
      <c r="E103" s="34"/>
      <c r="H103" s="106"/>
      <c r="I103" s="106"/>
      <c r="J103" s="106"/>
    </row>
    <row r="104" spans="1:10" ht="25.5" hidden="1">
      <c r="A104" s="8" t="s">
        <v>161</v>
      </c>
      <c r="B104" s="8" t="s">
        <v>160</v>
      </c>
      <c r="C104" s="34"/>
      <c r="D104" s="34"/>
      <c r="E104" s="34"/>
      <c r="H104" s="106"/>
      <c r="I104" s="106"/>
      <c r="J104" s="106"/>
    </row>
    <row r="105" spans="1:10" hidden="1">
      <c r="A105" s="25" t="s">
        <v>162</v>
      </c>
      <c r="B105" s="25" t="s">
        <v>163</v>
      </c>
      <c r="C105" s="35"/>
      <c r="D105" s="35"/>
      <c r="E105" s="35"/>
      <c r="H105" s="106"/>
      <c r="I105" s="106"/>
      <c r="J105" s="106"/>
    </row>
    <row r="106" spans="1:10" hidden="1">
      <c r="A106" s="27" t="s">
        <v>164</v>
      </c>
      <c r="B106" s="8" t="s">
        <v>165</v>
      </c>
      <c r="C106" s="34"/>
      <c r="D106" s="34"/>
      <c r="E106" s="34"/>
      <c r="H106" s="106"/>
      <c r="I106" s="106"/>
      <c r="J106" s="106"/>
    </row>
    <row r="107" spans="1:10" hidden="1">
      <c r="A107" s="27" t="s">
        <v>166</v>
      </c>
      <c r="B107" s="8" t="s">
        <v>167</v>
      </c>
      <c r="C107" s="34"/>
      <c r="D107" s="34"/>
      <c r="E107" s="34"/>
      <c r="H107" s="106"/>
      <c r="I107" s="106"/>
      <c r="J107" s="106"/>
    </row>
    <row r="108" spans="1:10" hidden="1">
      <c r="A108" s="27" t="s">
        <v>168</v>
      </c>
      <c r="B108" s="8" t="s">
        <v>169</v>
      </c>
      <c r="C108" s="34"/>
      <c r="D108" s="34"/>
      <c r="E108" s="34"/>
      <c r="H108" s="106"/>
      <c r="I108" s="106"/>
      <c r="J108" s="106"/>
    </row>
    <row r="109" spans="1:10" hidden="1">
      <c r="A109" s="27" t="s">
        <v>170</v>
      </c>
      <c r="B109" s="8" t="s">
        <v>171</v>
      </c>
      <c r="C109" s="34"/>
      <c r="D109" s="34"/>
      <c r="E109" s="34"/>
      <c r="H109" s="106"/>
      <c r="I109" s="106"/>
      <c r="J109" s="106"/>
    </row>
    <row r="110" spans="1:10" hidden="1">
      <c r="A110" s="13" t="s">
        <v>172</v>
      </c>
      <c r="B110" s="8" t="s">
        <v>173</v>
      </c>
      <c r="C110" s="34"/>
      <c r="D110" s="34"/>
      <c r="E110" s="34"/>
      <c r="H110" s="106"/>
      <c r="I110" s="106"/>
      <c r="J110" s="106"/>
    </row>
    <row r="111" spans="1:10" hidden="1">
      <c r="A111" s="24" t="s">
        <v>174</v>
      </c>
      <c r="B111" s="25" t="s">
        <v>175</v>
      </c>
      <c r="C111" s="35"/>
      <c r="D111" s="35"/>
      <c r="E111" s="35"/>
      <c r="H111" s="106"/>
      <c r="I111" s="106"/>
      <c r="J111" s="106"/>
    </row>
    <row r="112" spans="1:10" hidden="1">
      <c r="A112" s="13" t="s">
        <v>176</v>
      </c>
      <c r="B112" s="8" t="s">
        <v>177</v>
      </c>
      <c r="C112" s="34"/>
      <c r="D112" s="34"/>
      <c r="E112" s="34"/>
      <c r="H112" s="106"/>
      <c r="I112" s="106"/>
      <c r="J112" s="106"/>
    </row>
    <row r="113" spans="1:10" hidden="1">
      <c r="A113" s="13" t="s">
        <v>178</v>
      </c>
      <c r="B113" s="8" t="s">
        <v>179</v>
      </c>
      <c r="C113" s="34"/>
      <c r="D113" s="34"/>
      <c r="E113" s="34"/>
      <c r="H113" s="106"/>
      <c r="I113" s="106"/>
      <c r="J113" s="106"/>
    </row>
    <row r="114" spans="1:10" hidden="1">
      <c r="A114" s="27" t="s">
        <v>180</v>
      </c>
      <c r="B114" s="8" t="s">
        <v>181</v>
      </c>
      <c r="C114" s="34"/>
      <c r="D114" s="34"/>
      <c r="E114" s="34"/>
      <c r="H114" s="106"/>
      <c r="I114" s="106"/>
      <c r="J114" s="106"/>
    </row>
    <row r="115" spans="1:10" hidden="1">
      <c r="A115" s="27" t="s">
        <v>182</v>
      </c>
      <c r="B115" s="8" t="s">
        <v>183</v>
      </c>
      <c r="C115" s="34"/>
      <c r="D115" s="34"/>
      <c r="E115" s="34"/>
      <c r="H115" s="106"/>
      <c r="I115" s="106"/>
      <c r="J115" s="106"/>
    </row>
    <row r="116" spans="1:10" hidden="1">
      <c r="A116" s="26" t="s">
        <v>184</v>
      </c>
      <c r="B116" s="25" t="s">
        <v>185</v>
      </c>
      <c r="C116" s="34"/>
      <c r="D116" s="34"/>
      <c r="E116" s="34"/>
      <c r="H116" s="106"/>
      <c r="I116" s="106"/>
      <c r="J116" s="106"/>
    </row>
    <row r="117" spans="1:10" hidden="1">
      <c r="A117" s="24" t="s">
        <v>186</v>
      </c>
      <c r="B117" s="25" t="s">
        <v>187</v>
      </c>
      <c r="C117" s="34"/>
      <c r="D117" s="34"/>
      <c r="E117" s="34"/>
      <c r="H117" s="106"/>
      <c r="I117" s="106"/>
      <c r="J117" s="106"/>
    </row>
    <row r="118" spans="1:10">
      <c r="A118" s="13" t="s">
        <v>246</v>
      </c>
      <c r="B118" s="21" t="s">
        <v>409</v>
      </c>
      <c r="C118" s="34">
        <v>0</v>
      </c>
      <c r="D118" s="34"/>
      <c r="E118" s="34">
        <v>1500000</v>
      </c>
      <c r="H118" s="106"/>
      <c r="I118" s="106"/>
      <c r="J118" s="106"/>
    </row>
    <row r="119" spans="1:10" s="42" customFormat="1" ht="27.75" customHeight="1">
      <c r="A119" s="14" t="s">
        <v>250</v>
      </c>
      <c r="B119" s="22" t="s">
        <v>251</v>
      </c>
      <c r="C119" s="35">
        <v>0</v>
      </c>
      <c r="D119" s="35"/>
      <c r="E119" s="35">
        <f>SUM(E118)</f>
        <v>1500000</v>
      </c>
      <c r="H119" s="107"/>
      <c r="I119" s="107"/>
      <c r="J119" s="107"/>
    </row>
    <row r="120" spans="1:10" s="53" customFormat="1">
      <c r="A120" s="13" t="s">
        <v>249</v>
      </c>
      <c r="B120" s="8" t="s">
        <v>163</v>
      </c>
      <c r="C120" s="34">
        <v>331509851</v>
      </c>
      <c r="D120" s="34">
        <v>329302953</v>
      </c>
      <c r="E120" s="34">
        <v>329302953</v>
      </c>
      <c r="G120" s="109">
        <f>SUM(H120:J120)</f>
        <v>329302953</v>
      </c>
      <c r="H120" s="106">
        <v>321095536</v>
      </c>
      <c r="I120" s="106">
        <v>6518747</v>
      </c>
      <c r="J120" s="106">
        <v>1688670</v>
      </c>
    </row>
    <row r="121" spans="1:10" ht="19.5" customHeight="1">
      <c r="A121" s="28" t="s">
        <v>188</v>
      </c>
      <c r="B121" s="29" t="s">
        <v>253</v>
      </c>
      <c r="C121" s="35">
        <f>SUM(C120)</f>
        <v>331509851</v>
      </c>
      <c r="D121" s="35">
        <f>SUM(D120)</f>
        <v>329302953</v>
      </c>
      <c r="E121" s="35">
        <f>SUM(E119+E120)</f>
        <v>330802953</v>
      </c>
      <c r="G121" s="108">
        <f>SUM(H121:J121)</f>
        <v>329302953</v>
      </c>
      <c r="H121" s="106">
        <v>321095536</v>
      </c>
      <c r="I121" s="106">
        <f>SUM(I120)</f>
        <v>6518747</v>
      </c>
      <c r="J121" s="106">
        <f>SUM(J120)</f>
        <v>1688670</v>
      </c>
    </row>
    <row r="122" spans="1:10" ht="22.5" customHeight="1">
      <c r="A122" s="30" t="s">
        <v>189</v>
      </c>
      <c r="B122" s="30"/>
      <c r="C122" s="35">
        <f>SUM(C96+C119+C121)</f>
        <v>675921427</v>
      </c>
      <c r="D122" s="35">
        <f>SUM(D96+D121)</f>
        <v>680131543</v>
      </c>
      <c r="E122" s="35">
        <f>SUM(E96+E121)</f>
        <v>529387663</v>
      </c>
      <c r="G122" s="108">
        <f>SUM(G96+G121)</f>
        <v>680131543</v>
      </c>
      <c r="H122" s="106">
        <f>SUM(H96+H121)</f>
        <v>671799926</v>
      </c>
      <c r="I122" s="106">
        <f>SUM(I96+I121)</f>
        <v>6642947</v>
      </c>
      <c r="J122" s="106">
        <v>1688670</v>
      </c>
    </row>
  </sheetData>
  <mergeCells count="3">
    <mergeCell ref="A1:E1"/>
    <mergeCell ref="A2:E2"/>
    <mergeCell ref="A54:E54"/>
  </mergeCells>
  <phoneticPr fontId="23" type="noConversion"/>
  <printOptions horizontalCentered="1"/>
  <pageMargins left="0" right="0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F41"/>
  <sheetViews>
    <sheetView workbookViewId="0">
      <selection activeCell="B14" sqref="B14"/>
    </sheetView>
  </sheetViews>
  <sheetFormatPr defaultRowHeight="15"/>
  <cols>
    <col min="2" max="2" width="59.7109375" customWidth="1"/>
    <col min="3" max="3" width="25.42578125" customWidth="1"/>
    <col min="4" max="4" width="24.42578125" customWidth="1"/>
    <col min="5" max="5" width="25.7109375" customWidth="1"/>
    <col min="6" max="6" width="21.42578125" customWidth="1"/>
  </cols>
  <sheetData>
    <row r="1" spans="1:6" ht="18.75">
      <c r="A1" s="118" t="s">
        <v>406</v>
      </c>
      <c r="B1" s="118"/>
      <c r="C1" s="118"/>
      <c r="D1" s="118"/>
      <c r="E1" s="118"/>
      <c r="F1" s="118"/>
    </row>
    <row r="2" spans="1:6">
      <c r="F2" s="42"/>
    </row>
    <row r="3" spans="1:6" ht="21">
      <c r="F3" s="68" t="s">
        <v>309</v>
      </c>
    </row>
    <row r="4" spans="1:6">
      <c r="F4" s="42"/>
    </row>
    <row r="5" spans="1:6">
      <c r="F5" s="73" t="s">
        <v>419</v>
      </c>
    </row>
    <row r="6" spans="1:6">
      <c r="A6" s="119" t="s">
        <v>190</v>
      </c>
      <c r="B6" s="119" t="s">
        <v>191</v>
      </c>
      <c r="C6" s="122"/>
      <c r="D6" s="123"/>
      <c r="E6" s="124"/>
      <c r="F6" s="125" t="s">
        <v>192</v>
      </c>
    </row>
    <row r="7" spans="1:6">
      <c r="A7" s="120"/>
      <c r="B7" s="120"/>
      <c r="C7" s="126" t="s">
        <v>303</v>
      </c>
      <c r="D7" s="128" t="s">
        <v>301</v>
      </c>
      <c r="E7" s="128" t="s">
        <v>302</v>
      </c>
      <c r="F7" s="125"/>
    </row>
    <row r="8" spans="1:6">
      <c r="A8" s="121"/>
      <c r="B8" s="121"/>
      <c r="C8" s="127"/>
      <c r="D8" s="129"/>
      <c r="E8" s="129"/>
      <c r="F8" s="125"/>
    </row>
    <row r="9" spans="1:6">
      <c r="A9" s="43" t="s">
        <v>255</v>
      </c>
      <c r="B9" s="43" t="s">
        <v>193</v>
      </c>
      <c r="C9" s="44">
        <v>92456</v>
      </c>
      <c r="D9" s="44"/>
      <c r="E9" s="44"/>
      <c r="F9" s="44">
        <f>SUM(C9:E9)</f>
        <v>92456</v>
      </c>
    </row>
    <row r="10" spans="1:6">
      <c r="A10" s="43" t="s">
        <v>267</v>
      </c>
      <c r="B10" s="43" t="s">
        <v>268</v>
      </c>
      <c r="C10" s="44">
        <v>22411606</v>
      </c>
      <c r="D10" s="44"/>
      <c r="E10" s="44"/>
      <c r="F10" s="44">
        <f>SUM(C10:E10)</f>
        <v>22411606</v>
      </c>
    </row>
    <row r="11" spans="1:6">
      <c r="A11" s="43" t="s">
        <v>256</v>
      </c>
      <c r="B11" s="43" t="s">
        <v>194</v>
      </c>
      <c r="C11" s="44">
        <v>19431826</v>
      </c>
      <c r="D11" s="44"/>
      <c r="E11" s="44"/>
      <c r="F11" s="44">
        <f>SUM(C11:E11)</f>
        <v>19431826</v>
      </c>
    </row>
    <row r="12" spans="1:6">
      <c r="A12" s="43" t="s">
        <v>257</v>
      </c>
      <c r="B12" s="43" t="s">
        <v>236</v>
      </c>
      <c r="C12" s="44">
        <v>839995</v>
      </c>
      <c r="D12" s="44"/>
      <c r="E12" s="44"/>
      <c r="F12" s="44">
        <f>SUM(C12:E12)</f>
        <v>839995</v>
      </c>
    </row>
    <row r="13" spans="1:6">
      <c r="A13" s="43" t="s">
        <v>407</v>
      </c>
      <c r="B13" s="43" t="s">
        <v>408</v>
      </c>
      <c r="C13" s="44">
        <v>1156878</v>
      </c>
      <c r="D13" s="44"/>
      <c r="E13" s="44"/>
      <c r="F13" s="44">
        <f>SUM(C13:E13)</f>
        <v>1156878</v>
      </c>
    </row>
    <row r="14" spans="1:6" ht="15.75">
      <c r="A14" s="59"/>
      <c r="B14" s="59" t="s">
        <v>97</v>
      </c>
      <c r="C14" s="60">
        <f>SUM(C9:C13)</f>
        <v>43932761</v>
      </c>
      <c r="D14" s="60"/>
      <c r="E14" s="60"/>
      <c r="F14" s="72">
        <f>SUM(F9:F13)</f>
        <v>43932761</v>
      </c>
    </row>
    <row r="15" spans="1:6" ht="15.75">
      <c r="A15" s="90" t="s">
        <v>312</v>
      </c>
      <c r="B15" s="90" t="s">
        <v>313</v>
      </c>
      <c r="C15" s="91"/>
      <c r="D15" s="91"/>
      <c r="E15" s="91"/>
      <c r="F15" s="71">
        <f>SUM(C15:E15)</f>
        <v>0</v>
      </c>
    </row>
    <row r="16" spans="1:6" ht="15.75">
      <c r="A16" s="90" t="s">
        <v>275</v>
      </c>
      <c r="B16" s="90" t="s">
        <v>314</v>
      </c>
      <c r="C16" s="91">
        <v>2573010</v>
      </c>
      <c r="D16" s="91"/>
      <c r="E16" s="91"/>
      <c r="F16" s="71">
        <f>SUM(C16:E16)</f>
        <v>2573010</v>
      </c>
    </row>
    <row r="17" spans="1:6" ht="15.75">
      <c r="A17" s="59"/>
      <c r="B17" s="59" t="s">
        <v>269</v>
      </c>
      <c r="C17" s="60">
        <f>SUM(C15:C16)</f>
        <v>2573010</v>
      </c>
      <c r="D17" s="60"/>
      <c r="E17" s="60"/>
      <c r="F17" s="72">
        <f>SUM(F15:F16)</f>
        <v>2573010</v>
      </c>
    </row>
    <row r="18" spans="1:6" ht="15.75">
      <c r="A18" s="43" t="s">
        <v>237</v>
      </c>
      <c r="B18" s="43" t="s">
        <v>195</v>
      </c>
      <c r="C18" s="44"/>
      <c r="D18" s="44"/>
      <c r="E18" s="44"/>
      <c r="F18" s="71">
        <f>SUM(C18:E18)</f>
        <v>0</v>
      </c>
    </row>
    <row r="19" spans="1:6" ht="15.75">
      <c r="A19" s="59"/>
      <c r="B19" s="59" t="s">
        <v>196</v>
      </c>
      <c r="C19" s="60"/>
      <c r="D19" s="60"/>
      <c r="E19" s="60"/>
      <c r="F19" s="72">
        <f>SUM(F18)</f>
        <v>0</v>
      </c>
    </row>
    <row r="20" spans="1:6" ht="15.75">
      <c r="A20" s="43" t="s">
        <v>270</v>
      </c>
      <c r="B20" s="43" t="s">
        <v>197</v>
      </c>
      <c r="C20" s="44">
        <v>1601770</v>
      </c>
      <c r="D20" s="44"/>
      <c r="E20" s="44"/>
      <c r="F20" s="71">
        <f>SUM(C20:E20)</f>
        <v>1601770</v>
      </c>
    </row>
    <row r="21" spans="1:6" ht="15.75">
      <c r="A21" s="43" t="s">
        <v>271</v>
      </c>
      <c r="B21" s="43" t="s">
        <v>272</v>
      </c>
      <c r="C21" s="44">
        <v>129838025</v>
      </c>
      <c r="D21" s="44"/>
      <c r="E21" s="44"/>
      <c r="F21" s="71">
        <f>SUM(C21:E21)</f>
        <v>129838025</v>
      </c>
    </row>
    <row r="22" spans="1:6" ht="15.75">
      <c r="A22" s="43" t="s">
        <v>258</v>
      </c>
      <c r="B22" s="43" t="s">
        <v>198</v>
      </c>
      <c r="C22" s="44">
        <v>3310329</v>
      </c>
      <c r="D22" s="44"/>
      <c r="E22" s="44"/>
      <c r="F22" s="71">
        <f>SUM(C22:E22)</f>
        <v>3310329</v>
      </c>
    </row>
    <row r="23" spans="1:6" ht="15.75">
      <c r="A23" s="43" t="s">
        <v>273</v>
      </c>
      <c r="B23" s="43" t="s">
        <v>274</v>
      </c>
      <c r="C23" s="44"/>
      <c r="D23" s="44"/>
      <c r="E23" s="44"/>
      <c r="F23" s="71">
        <f>SUM(C23:E23)</f>
        <v>0</v>
      </c>
    </row>
    <row r="24" spans="1:6" ht="15.75">
      <c r="A24" s="43" t="s">
        <v>315</v>
      </c>
      <c r="B24" s="43" t="s">
        <v>316</v>
      </c>
      <c r="C24" s="44">
        <v>323253</v>
      </c>
      <c r="D24" s="44"/>
      <c r="E24" s="44"/>
      <c r="F24" s="71">
        <f>SUM(C24:E24)</f>
        <v>323253</v>
      </c>
    </row>
    <row r="25" spans="1:6" ht="15.75">
      <c r="A25" s="59"/>
      <c r="B25" s="59" t="s">
        <v>199</v>
      </c>
      <c r="C25" s="60">
        <f>SUM(C20:C24)</f>
        <v>135073377</v>
      </c>
      <c r="D25" s="60"/>
      <c r="E25" s="60"/>
      <c r="F25" s="72">
        <f>SUM(F20:F24)</f>
        <v>135073377</v>
      </c>
    </row>
    <row r="26" spans="1:6" ht="15.75">
      <c r="A26" s="43" t="s">
        <v>259</v>
      </c>
      <c r="B26" s="43" t="s">
        <v>200</v>
      </c>
      <c r="C26" s="44">
        <v>8457005</v>
      </c>
      <c r="D26" s="44"/>
      <c r="E26" s="44"/>
      <c r="F26" s="71">
        <f t="shared" ref="F26:F32" si="0">SUM(C26:E26)</f>
        <v>8457005</v>
      </c>
    </row>
    <row r="27" spans="1:6" ht="15.75">
      <c r="A27" s="43" t="s">
        <v>265</v>
      </c>
      <c r="B27" s="43" t="s">
        <v>266</v>
      </c>
      <c r="C27" s="44">
        <v>1275341</v>
      </c>
      <c r="D27" s="44"/>
      <c r="E27" s="44"/>
      <c r="F27" s="71">
        <f t="shared" si="0"/>
        <v>1275341</v>
      </c>
    </row>
    <row r="28" spans="1:6" ht="15.75">
      <c r="A28" s="43" t="s">
        <v>394</v>
      </c>
      <c r="B28" s="43" t="s">
        <v>395</v>
      </c>
      <c r="C28" s="44">
        <v>0</v>
      </c>
      <c r="D28" s="44"/>
      <c r="E28" s="44"/>
      <c r="F28" s="71">
        <f t="shared" si="0"/>
        <v>0</v>
      </c>
    </row>
    <row r="29" spans="1:6" ht="15.75">
      <c r="A29" s="43" t="s">
        <v>263</v>
      </c>
      <c r="B29" s="43" t="s">
        <v>264</v>
      </c>
      <c r="C29" s="44">
        <v>2760637</v>
      </c>
      <c r="D29" s="44"/>
      <c r="E29" s="44"/>
      <c r="F29" s="71">
        <f t="shared" si="0"/>
        <v>2760637</v>
      </c>
    </row>
    <row r="30" spans="1:6" ht="15.75">
      <c r="A30" s="43" t="s">
        <v>260</v>
      </c>
      <c r="B30" s="43" t="s">
        <v>254</v>
      </c>
      <c r="C30" s="44">
        <v>3284892</v>
      </c>
      <c r="D30" s="44"/>
      <c r="E30" s="44"/>
      <c r="F30" s="71">
        <f t="shared" si="0"/>
        <v>3284892</v>
      </c>
    </row>
    <row r="31" spans="1:6" ht="15.75">
      <c r="A31" s="43" t="s">
        <v>261</v>
      </c>
      <c r="B31" s="43" t="s">
        <v>109</v>
      </c>
      <c r="C31" s="44">
        <v>571221</v>
      </c>
      <c r="D31" s="44"/>
      <c r="E31" s="44"/>
      <c r="F31" s="71">
        <f t="shared" si="0"/>
        <v>571221</v>
      </c>
    </row>
    <row r="32" spans="1:6" ht="15.75">
      <c r="A32" s="43" t="s">
        <v>396</v>
      </c>
      <c r="B32" s="43" t="s">
        <v>113</v>
      </c>
      <c r="C32" s="44">
        <v>650469</v>
      </c>
      <c r="D32" s="44">
        <v>321</v>
      </c>
      <c r="E32" s="44">
        <v>5676</v>
      </c>
      <c r="F32" s="71">
        <f t="shared" si="0"/>
        <v>656466</v>
      </c>
    </row>
    <row r="33" spans="1:6" ht="15.75">
      <c r="A33" s="59"/>
      <c r="B33" s="59" t="s">
        <v>201</v>
      </c>
      <c r="C33" s="60">
        <f>SUM(C26:C32)</f>
        <v>16999565</v>
      </c>
      <c r="D33" s="60">
        <f>SUM(D26:D32)</f>
        <v>321</v>
      </c>
      <c r="E33" s="60">
        <f>SUM(E26:E32)</f>
        <v>5676</v>
      </c>
      <c r="F33" s="72">
        <f>SUM(F26:F32)</f>
        <v>17005562</v>
      </c>
    </row>
    <row r="34" spans="1:6" ht="15.75">
      <c r="A34" s="43" t="s">
        <v>248</v>
      </c>
      <c r="B34" s="43" t="s">
        <v>246</v>
      </c>
      <c r="C34" s="44"/>
      <c r="D34" s="44"/>
      <c r="E34" s="44"/>
      <c r="F34" s="71"/>
    </row>
    <row r="35" spans="1:6" ht="15.75">
      <c r="A35" s="43" t="s">
        <v>409</v>
      </c>
      <c r="B35" s="43" t="s">
        <v>147</v>
      </c>
      <c r="C35" s="44">
        <v>1500000</v>
      </c>
      <c r="D35" s="44"/>
      <c r="E35" s="44"/>
      <c r="F35" s="71">
        <f>SUM(C35:E35)</f>
        <v>1500000</v>
      </c>
    </row>
    <row r="36" spans="1:6" ht="15.75">
      <c r="A36" s="43" t="s">
        <v>262</v>
      </c>
      <c r="B36" s="43" t="s">
        <v>245</v>
      </c>
      <c r="C36" s="44">
        <v>321095536</v>
      </c>
      <c r="D36" s="44">
        <v>6518747</v>
      </c>
      <c r="E36" s="44">
        <v>1688670</v>
      </c>
      <c r="F36" s="71">
        <f>SUM(C36:E36)</f>
        <v>329302953</v>
      </c>
    </row>
    <row r="37" spans="1:6" ht="15.75">
      <c r="A37" s="69"/>
      <c r="B37" s="69" t="s">
        <v>247</v>
      </c>
      <c r="C37" s="70">
        <f>SUM(C34:C36)</f>
        <v>322595536</v>
      </c>
      <c r="D37" s="70">
        <f>SUM(D36)</f>
        <v>6518747</v>
      </c>
      <c r="E37" s="70">
        <f>SUM(E36)</f>
        <v>1688670</v>
      </c>
      <c r="F37" s="72">
        <f>SUM(C37:E37)</f>
        <v>330802953</v>
      </c>
    </row>
    <row r="38" spans="1:6" ht="18.75">
      <c r="A38" s="46"/>
      <c r="B38" s="46" t="s">
        <v>202</v>
      </c>
      <c r="C38" s="47">
        <f>SUM(C37,C33,C25,C19,C17,C14)</f>
        <v>521174249</v>
      </c>
      <c r="D38" s="47">
        <f>SUM(D33+D37)</f>
        <v>6519068</v>
      </c>
      <c r="E38" s="47">
        <f>SUM(E33+E37)</f>
        <v>1694346</v>
      </c>
      <c r="F38" s="67">
        <f>SUM(F14+F17+F19+F25+F33+F37)</f>
        <v>529387663</v>
      </c>
    </row>
    <row r="39" spans="1:6">
      <c r="F39" s="31"/>
    </row>
    <row r="40" spans="1:6">
      <c r="F40" s="31"/>
    </row>
    <row r="41" spans="1:6">
      <c r="F41" s="31"/>
    </row>
  </sheetData>
  <mergeCells count="8">
    <mergeCell ref="A1:F1"/>
    <mergeCell ref="A6:A8"/>
    <mergeCell ref="B6:B8"/>
    <mergeCell ref="C6:E6"/>
    <mergeCell ref="F6:F8"/>
    <mergeCell ref="C7:C8"/>
    <mergeCell ref="D7:D8"/>
    <mergeCell ref="E7:E8"/>
  </mergeCells>
  <phoneticPr fontId="23" type="noConversion"/>
  <printOptions horizontalCentered="1"/>
  <pageMargins left="0" right="0" top="0.98425196850393704" bottom="0.98425196850393704" header="0.51181102362204722" footer="0.51181102362204722"/>
  <pageSetup paperSize="8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H89"/>
  <sheetViews>
    <sheetView zoomScale="75" zoomScaleNormal="75" workbookViewId="0">
      <selection activeCell="B14" sqref="B14"/>
    </sheetView>
  </sheetViews>
  <sheetFormatPr defaultRowHeight="15"/>
  <cols>
    <col min="1" max="1" width="11.140625" bestFit="1" customWidth="1"/>
    <col min="2" max="2" width="66.5703125" customWidth="1"/>
    <col min="3" max="3" width="28.85546875" customWidth="1"/>
    <col min="4" max="4" width="25" customWidth="1"/>
    <col min="5" max="5" width="22.5703125" customWidth="1"/>
    <col min="6" max="6" width="28.28515625" style="42" customWidth="1"/>
    <col min="7" max="7" width="15.85546875" bestFit="1" customWidth="1"/>
    <col min="8" max="8" width="10.42578125" bestFit="1" customWidth="1"/>
  </cols>
  <sheetData>
    <row r="1" spans="1:7" s="41" customFormat="1" ht="26.25" customHeight="1">
      <c r="A1" s="130" t="s">
        <v>410</v>
      </c>
      <c r="B1" s="130"/>
      <c r="C1" s="130"/>
      <c r="D1" s="130"/>
      <c r="E1" s="130"/>
      <c r="F1" s="130"/>
    </row>
    <row r="2" spans="1:7" ht="23.25" customHeight="1">
      <c r="A2" s="49"/>
      <c r="B2" s="49"/>
      <c r="F2" s="89" t="s">
        <v>420</v>
      </c>
    </row>
    <row r="3" spans="1:7" ht="0.75" customHeight="1">
      <c r="A3" s="49"/>
      <c r="B3" s="49"/>
    </row>
    <row r="4" spans="1:7" ht="0.75" customHeight="1">
      <c r="A4" s="49"/>
      <c r="B4" s="49"/>
    </row>
    <row r="5" spans="1:7" s="42" customFormat="1" ht="23.25" customHeight="1">
      <c r="A5" s="131" t="s">
        <v>203</v>
      </c>
      <c r="B5" s="119" t="s">
        <v>191</v>
      </c>
      <c r="C5" s="128" t="s">
        <v>300</v>
      </c>
      <c r="D5" s="128" t="s">
        <v>301</v>
      </c>
      <c r="E5" s="128" t="s">
        <v>302</v>
      </c>
      <c r="F5" s="128" t="s">
        <v>192</v>
      </c>
    </row>
    <row r="6" spans="1:7" s="42" customFormat="1" ht="18" customHeight="1">
      <c r="A6" s="131"/>
      <c r="B6" s="121"/>
      <c r="C6" s="129"/>
      <c r="D6" s="129"/>
      <c r="E6" s="129"/>
      <c r="F6" s="129"/>
    </row>
    <row r="7" spans="1:7" s="42" customFormat="1" ht="17.25" customHeight="1">
      <c r="A7" s="98" t="s">
        <v>391</v>
      </c>
      <c r="B7" s="65" t="s">
        <v>277</v>
      </c>
      <c r="C7" s="92">
        <v>6775975</v>
      </c>
      <c r="D7" s="74">
        <v>10607325</v>
      </c>
      <c r="E7" s="83">
        <v>17213956</v>
      </c>
      <c r="F7" s="86">
        <f t="shared" ref="F7:F13" si="0">SUM(C7:E7)</f>
        <v>34597256</v>
      </c>
    </row>
    <row r="8" spans="1:7" s="42" customFormat="1" ht="17.25" hidden="1" customHeight="1">
      <c r="A8" s="43" t="s">
        <v>381</v>
      </c>
      <c r="B8" s="43" t="s">
        <v>238</v>
      </c>
      <c r="C8" s="92"/>
      <c r="D8" s="74"/>
      <c r="E8" s="83"/>
      <c r="F8" s="86">
        <f t="shared" si="0"/>
        <v>0</v>
      </c>
    </row>
    <row r="9" spans="1:7" s="42" customFormat="1" ht="17.25" customHeight="1">
      <c r="A9" s="98" t="s">
        <v>382</v>
      </c>
      <c r="B9" s="99" t="s">
        <v>411</v>
      </c>
      <c r="C9" s="92"/>
      <c r="D9" s="74">
        <v>1403000</v>
      </c>
      <c r="E9" s="83"/>
      <c r="F9" s="86">
        <f t="shared" si="0"/>
        <v>1403000</v>
      </c>
    </row>
    <row r="10" spans="1:7" s="42" customFormat="1" ht="17.25" customHeight="1">
      <c r="A10" s="43" t="s">
        <v>331</v>
      </c>
      <c r="B10" s="43" t="s">
        <v>278</v>
      </c>
      <c r="C10" s="92">
        <v>474439</v>
      </c>
      <c r="D10" s="74">
        <v>471861</v>
      </c>
      <c r="E10" s="83">
        <v>819555</v>
      </c>
      <c r="F10" s="86">
        <f t="shared" si="0"/>
        <v>1765855</v>
      </c>
    </row>
    <row r="11" spans="1:7" s="42" customFormat="1" ht="17.25" customHeight="1">
      <c r="A11" s="98" t="s">
        <v>383</v>
      </c>
      <c r="B11" s="99" t="s">
        <v>384</v>
      </c>
      <c r="C11" s="92"/>
      <c r="D11" s="74">
        <v>162340</v>
      </c>
      <c r="E11" s="83">
        <v>127805</v>
      </c>
      <c r="F11" s="86">
        <f t="shared" si="0"/>
        <v>290145</v>
      </c>
    </row>
    <row r="12" spans="1:7" ht="21">
      <c r="A12" s="43" t="s">
        <v>385</v>
      </c>
      <c r="B12" s="43" t="s">
        <v>386</v>
      </c>
      <c r="C12" s="93"/>
      <c r="D12" s="75"/>
      <c r="E12" s="84"/>
      <c r="F12" s="87">
        <f t="shared" si="0"/>
        <v>0</v>
      </c>
    </row>
    <row r="13" spans="1:7" ht="21">
      <c r="A13" s="43" t="s">
        <v>387</v>
      </c>
      <c r="B13" s="43" t="s">
        <v>388</v>
      </c>
      <c r="C13" s="93">
        <v>104400</v>
      </c>
      <c r="D13" s="81">
        <v>680738</v>
      </c>
      <c r="E13" s="84">
        <v>61800</v>
      </c>
      <c r="F13" s="87">
        <f t="shared" si="0"/>
        <v>846938</v>
      </c>
    </row>
    <row r="14" spans="1:7" s="42" customFormat="1" ht="17.25" customHeight="1">
      <c r="A14" s="59"/>
      <c r="B14" s="59" t="s">
        <v>204</v>
      </c>
      <c r="C14" s="76">
        <f>SUM(C7:C13)</f>
        <v>7354814</v>
      </c>
      <c r="D14" s="76">
        <f>SUM(D7:D13)</f>
        <v>13325264</v>
      </c>
      <c r="E14" s="76">
        <f>SUM(E7:E13)</f>
        <v>18223116</v>
      </c>
      <c r="F14" s="79">
        <f>SUM(F7:F13)</f>
        <v>38903194</v>
      </c>
      <c r="G14" s="55"/>
    </row>
    <row r="15" spans="1:7" ht="17.25" customHeight="1">
      <c r="A15" s="43" t="s">
        <v>332</v>
      </c>
      <c r="B15" s="43" t="s">
        <v>205</v>
      </c>
      <c r="C15" s="75">
        <v>2014392</v>
      </c>
      <c r="D15" s="75"/>
      <c r="E15" s="84"/>
      <c r="F15" s="88">
        <f>SUM(C15:E15)</f>
        <v>2014392</v>
      </c>
    </row>
    <row r="16" spans="1:7" ht="18" customHeight="1">
      <c r="A16" s="43" t="s">
        <v>333</v>
      </c>
      <c r="B16" s="43" t="s">
        <v>206</v>
      </c>
      <c r="C16" s="75">
        <v>658900</v>
      </c>
      <c r="D16" s="75"/>
      <c r="E16" s="84">
        <v>212958</v>
      </c>
      <c r="F16" s="88">
        <f>SUM(C16:E16)</f>
        <v>871858</v>
      </c>
    </row>
    <row r="17" spans="1:8" ht="17.25" customHeight="1">
      <c r="A17" s="43" t="s">
        <v>334</v>
      </c>
      <c r="B17" s="43" t="s">
        <v>235</v>
      </c>
      <c r="C17" s="75">
        <v>70000</v>
      </c>
      <c r="D17" s="81">
        <v>6000</v>
      </c>
      <c r="E17" s="84"/>
      <c r="F17" s="88">
        <f>SUM(C17:E17)</f>
        <v>76000</v>
      </c>
      <c r="G17" s="31"/>
    </row>
    <row r="18" spans="1:8" s="42" customFormat="1" ht="17.25" customHeight="1">
      <c r="A18" s="59"/>
      <c r="B18" s="59" t="s">
        <v>207</v>
      </c>
      <c r="C18" s="76">
        <f>SUM(C15:C17)</f>
        <v>2743292</v>
      </c>
      <c r="D18" s="76">
        <f>SUM(D15:D17)</f>
        <v>6000</v>
      </c>
      <c r="E18" s="76">
        <f>SUM(E15:E17)</f>
        <v>212958</v>
      </c>
      <c r="F18" s="79">
        <f>SUM(F15:F17)</f>
        <v>2962250</v>
      </c>
      <c r="G18" s="55"/>
      <c r="H18" s="55"/>
    </row>
    <row r="19" spans="1:8" s="42" customFormat="1" ht="21" customHeight="1">
      <c r="A19" s="59"/>
      <c r="B19" s="59" t="s">
        <v>279</v>
      </c>
      <c r="C19" s="76">
        <f>SUM(C18,C14)</f>
        <v>10098106</v>
      </c>
      <c r="D19" s="76">
        <f>SUM(D18,D14)</f>
        <v>13331264</v>
      </c>
      <c r="E19" s="76">
        <f>SUM(E18,E14)</f>
        <v>18436074</v>
      </c>
      <c r="F19" s="79">
        <f>SUM(F14+F18)</f>
        <v>41865444</v>
      </c>
      <c r="G19" s="55"/>
    </row>
    <row r="20" spans="1:8" ht="18" customHeight="1">
      <c r="A20" s="43" t="s">
        <v>392</v>
      </c>
      <c r="B20" s="43" t="s">
        <v>208</v>
      </c>
      <c r="C20" s="75">
        <v>2057153</v>
      </c>
      <c r="D20" s="75">
        <v>2429417</v>
      </c>
      <c r="E20" s="84">
        <v>3979702</v>
      </c>
      <c r="F20" s="88">
        <f>SUM(C20:E20)</f>
        <v>8466272</v>
      </c>
    </row>
    <row r="21" spans="1:8" ht="18" customHeight="1">
      <c r="A21" s="43" t="s">
        <v>335</v>
      </c>
      <c r="B21" s="43" t="s">
        <v>209</v>
      </c>
      <c r="C21" s="75">
        <v>87227</v>
      </c>
      <c r="D21" s="75">
        <v>77951</v>
      </c>
      <c r="E21" s="84">
        <v>135388</v>
      </c>
      <c r="F21" s="88">
        <f>SUM(C21:E21)</f>
        <v>300566</v>
      </c>
    </row>
    <row r="22" spans="1:8" ht="17.25" customHeight="1">
      <c r="A22" s="43" t="s">
        <v>336</v>
      </c>
      <c r="B22" s="43" t="s">
        <v>210</v>
      </c>
      <c r="C22" s="75">
        <v>88402</v>
      </c>
      <c r="D22" s="75">
        <v>83523</v>
      </c>
      <c r="E22" s="84">
        <v>145050</v>
      </c>
      <c r="F22" s="88">
        <f>SUM(C22:E22)</f>
        <v>316975</v>
      </c>
    </row>
    <row r="23" spans="1:8" s="42" customFormat="1" ht="17.25" customHeight="1">
      <c r="A23" s="59"/>
      <c r="B23" s="59" t="s">
        <v>211</v>
      </c>
      <c r="C23" s="76">
        <f>SUM(C20:C22)</f>
        <v>2232782</v>
      </c>
      <c r="D23" s="76">
        <f>SUM(D20:D22)</f>
        <v>2590891</v>
      </c>
      <c r="E23" s="76">
        <f>SUM(E20:E22)</f>
        <v>4260140</v>
      </c>
      <c r="F23" s="79">
        <f>SUM(F20:F22)</f>
        <v>9083813</v>
      </c>
      <c r="G23" s="55"/>
    </row>
    <row r="24" spans="1:8" ht="17.25" customHeight="1">
      <c r="A24" s="43" t="s">
        <v>337</v>
      </c>
      <c r="B24" s="43" t="s">
        <v>280</v>
      </c>
      <c r="C24" s="75"/>
      <c r="D24" s="75"/>
      <c r="E24" s="84"/>
      <c r="F24" s="88">
        <f t="shared" ref="F24:F53" si="1">SUM(C24:E24)</f>
        <v>0</v>
      </c>
    </row>
    <row r="25" spans="1:8" ht="18" customHeight="1">
      <c r="A25" s="43" t="s">
        <v>338</v>
      </c>
      <c r="B25" s="43" t="s">
        <v>281</v>
      </c>
      <c r="C25" s="75">
        <v>251500</v>
      </c>
      <c r="D25" s="75">
        <v>109010</v>
      </c>
      <c r="E25" s="84">
        <v>230064</v>
      </c>
      <c r="F25" s="88">
        <f t="shared" si="1"/>
        <v>590574</v>
      </c>
    </row>
    <row r="26" spans="1:8" ht="18" customHeight="1">
      <c r="A26" s="43" t="s">
        <v>339</v>
      </c>
      <c r="B26" s="43" t="s">
        <v>282</v>
      </c>
      <c r="C26" s="75">
        <v>20000</v>
      </c>
      <c r="D26" s="75">
        <v>100000</v>
      </c>
      <c r="E26" s="84">
        <v>52226</v>
      </c>
      <c r="F26" s="88">
        <f t="shared" si="1"/>
        <v>172226</v>
      </c>
    </row>
    <row r="27" spans="1:8" ht="18.75" customHeight="1">
      <c r="A27" s="43" t="s">
        <v>340</v>
      </c>
      <c r="B27" s="43" t="s">
        <v>212</v>
      </c>
      <c r="C27" s="75">
        <v>400000</v>
      </c>
      <c r="D27" s="75"/>
      <c r="E27" s="84"/>
      <c r="F27" s="88">
        <f t="shared" si="1"/>
        <v>400000</v>
      </c>
    </row>
    <row r="28" spans="1:8" ht="18.75" customHeight="1">
      <c r="A28" s="43" t="s">
        <v>341</v>
      </c>
      <c r="B28" s="43" t="s">
        <v>310</v>
      </c>
      <c r="C28" s="75"/>
      <c r="D28" s="75">
        <v>100000</v>
      </c>
      <c r="E28" s="84">
        <v>6000</v>
      </c>
      <c r="F28" s="88">
        <f t="shared" si="1"/>
        <v>106000</v>
      </c>
    </row>
    <row r="29" spans="1:8" ht="18" customHeight="1">
      <c r="A29" s="43" t="s">
        <v>342</v>
      </c>
      <c r="B29" s="43" t="s">
        <v>283</v>
      </c>
      <c r="C29" s="75">
        <v>30000</v>
      </c>
      <c r="D29" s="75"/>
      <c r="E29" s="84">
        <v>8000</v>
      </c>
      <c r="F29" s="88">
        <f t="shared" si="1"/>
        <v>38000</v>
      </c>
    </row>
    <row r="30" spans="1:8" ht="27" customHeight="1">
      <c r="A30" s="43" t="s">
        <v>343</v>
      </c>
      <c r="B30" s="50" t="s">
        <v>213</v>
      </c>
      <c r="C30" s="75">
        <v>1359115</v>
      </c>
      <c r="D30" s="75">
        <v>41088</v>
      </c>
      <c r="E30" s="84">
        <v>100000</v>
      </c>
      <c r="F30" s="88">
        <f t="shared" si="1"/>
        <v>1500203</v>
      </c>
      <c r="G30" s="31"/>
    </row>
    <row r="31" spans="1:8" ht="21">
      <c r="A31" s="43" t="s">
        <v>344</v>
      </c>
      <c r="B31" s="43" t="s">
        <v>306</v>
      </c>
      <c r="C31" s="75">
        <v>107576</v>
      </c>
      <c r="D31" s="75">
        <v>70350</v>
      </c>
      <c r="E31" s="84">
        <v>41400</v>
      </c>
      <c r="F31" s="88">
        <f t="shared" si="1"/>
        <v>219326</v>
      </c>
    </row>
    <row r="32" spans="1:8" ht="21">
      <c r="A32" s="43" t="s">
        <v>345</v>
      </c>
      <c r="B32" s="43" t="s">
        <v>214</v>
      </c>
      <c r="C32" s="75">
        <v>289482</v>
      </c>
      <c r="D32" s="75">
        <v>44779</v>
      </c>
      <c r="E32" s="84">
        <v>25069</v>
      </c>
      <c r="F32" s="88">
        <f t="shared" si="1"/>
        <v>359330</v>
      </c>
      <c r="G32" s="31"/>
    </row>
    <row r="33" spans="1:7" ht="18.75" customHeight="1">
      <c r="A33" s="43" t="s">
        <v>346</v>
      </c>
      <c r="B33" s="43" t="s">
        <v>215</v>
      </c>
      <c r="C33" s="75">
        <v>3124815</v>
      </c>
      <c r="D33" s="75">
        <v>30000</v>
      </c>
      <c r="E33" s="84">
        <v>40000</v>
      </c>
      <c r="F33" s="88">
        <f t="shared" si="1"/>
        <v>3194815</v>
      </c>
    </row>
    <row r="34" spans="1:7" ht="19.5" customHeight="1">
      <c r="A34" s="43" t="s">
        <v>347</v>
      </c>
      <c r="B34" s="43" t="s">
        <v>216</v>
      </c>
      <c r="C34" s="75">
        <v>420000</v>
      </c>
      <c r="D34" s="75">
        <v>56725</v>
      </c>
      <c r="E34" s="84">
        <v>359338</v>
      </c>
      <c r="F34" s="88">
        <f t="shared" si="1"/>
        <v>836063</v>
      </c>
    </row>
    <row r="35" spans="1:7" ht="18.75" customHeight="1">
      <c r="A35" s="43" t="s">
        <v>348</v>
      </c>
      <c r="B35" s="43" t="s">
        <v>217</v>
      </c>
      <c r="C35" s="75">
        <v>82500</v>
      </c>
      <c r="D35" s="75">
        <v>20000</v>
      </c>
      <c r="E35" s="84">
        <v>234000</v>
      </c>
      <c r="F35" s="88">
        <f t="shared" si="1"/>
        <v>336500</v>
      </c>
      <c r="G35" s="31"/>
    </row>
    <row r="36" spans="1:7" ht="21">
      <c r="A36" s="43" t="s">
        <v>349</v>
      </c>
      <c r="B36" s="43" t="s">
        <v>284</v>
      </c>
      <c r="C36" s="75">
        <v>9229505</v>
      </c>
      <c r="D36" s="75"/>
      <c r="E36" s="84"/>
      <c r="F36" s="88">
        <f t="shared" si="1"/>
        <v>9229505</v>
      </c>
      <c r="G36" s="31"/>
    </row>
    <row r="37" spans="1:7" ht="17.25" customHeight="1">
      <c r="A37" s="43" t="s">
        <v>318</v>
      </c>
      <c r="B37" s="43" t="s">
        <v>317</v>
      </c>
      <c r="C37" s="75"/>
      <c r="D37" s="75"/>
      <c r="E37" s="84">
        <v>6808</v>
      </c>
      <c r="F37" s="88">
        <f t="shared" si="1"/>
        <v>6808</v>
      </c>
      <c r="G37" s="31"/>
    </row>
    <row r="38" spans="1:7" ht="21">
      <c r="A38" s="43" t="s">
        <v>350</v>
      </c>
      <c r="B38" s="43" t="s">
        <v>218</v>
      </c>
      <c r="C38" s="75">
        <v>2132250</v>
      </c>
      <c r="D38" s="75">
        <v>20000</v>
      </c>
      <c r="E38" s="84">
        <v>202160</v>
      </c>
      <c r="F38" s="88">
        <f t="shared" si="1"/>
        <v>2354410</v>
      </c>
      <c r="G38" s="31"/>
    </row>
    <row r="39" spans="1:7" ht="21">
      <c r="A39" s="43" t="s">
        <v>351</v>
      </c>
      <c r="B39" s="43" t="s">
        <v>285</v>
      </c>
      <c r="C39" s="75">
        <v>272787</v>
      </c>
      <c r="D39" s="75"/>
      <c r="E39" s="84"/>
      <c r="F39" s="88">
        <f t="shared" si="1"/>
        <v>272787</v>
      </c>
      <c r="G39" s="31"/>
    </row>
    <row r="40" spans="1:7" ht="21">
      <c r="A40" s="43" t="s">
        <v>352</v>
      </c>
      <c r="B40" s="43" t="s">
        <v>286</v>
      </c>
      <c r="C40" s="75">
        <v>75455</v>
      </c>
      <c r="D40" s="75"/>
      <c r="E40" s="84"/>
      <c r="F40" s="88">
        <f t="shared" si="1"/>
        <v>75455</v>
      </c>
      <c r="G40" s="31"/>
    </row>
    <row r="41" spans="1:7" ht="21">
      <c r="A41" s="43" t="s">
        <v>353</v>
      </c>
      <c r="B41" s="43" t="s">
        <v>289</v>
      </c>
      <c r="C41" s="75">
        <v>735000</v>
      </c>
      <c r="D41" s="75">
        <v>464724</v>
      </c>
      <c r="E41" s="84">
        <v>80000</v>
      </c>
      <c r="F41" s="88">
        <f t="shared" si="1"/>
        <v>1279724</v>
      </c>
      <c r="G41" s="31"/>
    </row>
    <row r="42" spans="1:7" ht="15.75" customHeight="1">
      <c r="A42" s="43" t="s">
        <v>354</v>
      </c>
      <c r="B42" s="43" t="s">
        <v>240</v>
      </c>
      <c r="C42" s="75">
        <v>105000</v>
      </c>
      <c r="D42" s="75">
        <v>30000</v>
      </c>
      <c r="E42" s="84">
        <v>4000</v>
      </c>
      <c r="F42" s="88">
        <f t="shared" si="1"/>
        <v>139000</v>
      </c>
    </row>
    <row r="43" spans="1:7" ht="18.75" customHeight="1">
      <c r="A43" s="43" t="s">
        <v>355</v>
      </c>
      <c r="B43" s="43" t="s">
        <v>311</v>
      </c>
      <c r="C43" s="75"/>
      <c r="D43" s="75">
        <v>537505</v>
      </c>
      <c r="E43" s="84"/>
      <c r="F43" s="88">
        <f t="shared" si="1"/>
        <v>537505</v>
      </c>
    </row>
    <row r="44" spans="1:7" ht="21">
      <c r="A44" s="43" t="s">
        <v>356</v>
      </c>
      <c r="B44" s="43" t="s">
        <v>219</v>
      </c>
      <c r="C44" s="75">
        <v>286295</v>
      </c>
      <c r="D44" s="75"/>
      <c r="E44" s="84"/>
      <c r="F44" s="88">
        <f t="shared" si="1"/>
        <v>286295</v>
      </c>
    </row>
    <row r="45" spans="1:7" ht="21">
      <c r="A45" s="43" t="s">
        <v>357</v>
      </c>
      <c r="B45" s="43" t="s">
        <v>288</v>
      </c>
      <c r="C45" s="75">
        <v>1740000</v>
      </c>
      <c r="D45" s="75"/>
      <c r="E45" s="84">
        <v>2255486</v>
      </c>
      <c r="F45" s="88">
        <f t="shared" si="1"/>
        <v>3995486</v>
      </c>
    </row>
    <row r="46" spans="1:7" ht="18" customHeight="1">
      <c r="A46" s="43" t="s">
        <v>358</v>
      </c>
      <c r="B46" s="43" t="s">
        <v>220</v>
      </c>
      <c r="C46" s="75">
        <v>30000</v>
      </c>
      <c r="D46" s="75"/>
      <c r="E46" s="84"/>
      <c r="F46" s="88">
        <f t="shared" si="1"/>
        <v>30000</v>
      </c>
    </row>
    <row r="47" spans="1:7" ht="21">
      <c r="A47" s="43" t="s">
        <v>359</v>
      </c>
      <c r="B47" s="50" t="s">
        <v>241</v>
      </c>
      <c r="C47" s="75">
        <v>1337552</v>
      </c>
      <c r="D47" s="75">
        <v>150000</v>
      </c>
      <c r="E47" s="84">
        <v>120000</v>
      </c>
      <c r="F47" s="88">
        <f t="shared" si="1"/>
        <v>1607552</v>
      </c>
      <c r="G47" s="31"/>
    </row>
    <row r="48" spans="1:7" ht="18" customHeight="1">
      <c r="A48" s="43" t="s">
        <v>360</v>
      </c>
      <c r="B48" s="43" t="s">
        <v>290</v>
      </c>
      <c r="C48" s="75">
        <v>11520</v>
      </c>
      <c r="D48" s="75">
        <v>75280</v>
      </c>
      <c r="E48" s="84">
        <v>19080</v>
      </c>
      <c r="F48" s="88">
        <f t="shared" si="1"/>
        <v>105880</v>
      </c>
    </row>
    <row r="49" spans="1:7" ht="20.25" customHeight="1">
      <c r="A49" s="43" t="s">
        <v>361</v>
      </c>
      <c r="B49" s="43" t="s">
        <v>307</v>
      </c>
      <c r="C49" s="75">
        <v>5329382</v>
      </c>
      <c r="D49" s="75">
        <v>314869</v>
      </c>
      <c r="E49" s="84">
        <v>852496</v>
      </c>
      <c r="F49" s="88">
        <f t="shared" si="1"/>
        <v>6496747</v>
      </c>
    </row>
    <row r="50" spans="1:7" ht="21">
      <c r="A50" s="43" t="s">
        <v>390</v>
      </c>
      <c r="B50" s="43" t="s">
        <v>319</v>
      </c>
      <c r="C50" s="75"/>
      <c r="D50" s="75"/>
      <c r="E50" s="84"/>
      <c r="F50" s="88">
        <f t="shared" si="1"/>
        <v>0</v>
      </c>
    </row>
    <row r="51" spans="1:7" ht="15.75" customHeight="1">
      <c r="A51" s="43" t="s">
        <v>397</v>
      </c>
      <c r="B51" s="43" t="s">
        <v>221</v>
      </c>
      <c r="C51" s="75"/>
      <c r="D51" s="75"/>
      <c r="E51" s="84"/>
      <c r="F51" s="88">
        <f t="shared" si="1"/>
        <v>0</v>
      </c>
    </row>
    <row r="52" spans="1:7" ht="17.25" customHeight="1">
      <c r="A52" s="43" t="s">
        <v>398</v>
      </c>
      <c r="B52" s="43" t="s">
        <v>399</v>
      </c>
      <c r="C52" s="75"/>
      <c r="D52" s="75"/>
      <c r="E52" s="84"/>
      <c r="F52" s="88">
        <f t="shared" si="1"/>
        <v>0</v>
      </c>
      <c r="G52" s="31"/>
    </row>
    <row r="53" spans="1:7" ht="17.25" customHeight="1">
      <c r="A53" s="43" t="s">
        <v>362</v>
      </c>
      <c r="B53" s="43" t="s">
        <v>239</v>
      </c>
      <c r="C53" s="75">
        <v>306303</v>
      </c>
      <c r="D53" s="75">
        <v>312</v>
      </c>
      <c r="E53" s="84"/>
      <c r="F53" s="88">
        <f t="shared" si="1"/>
        <v>306615</v>
      </c>
      <c r="G53" s="31"/>
    </row>
    <row r="54" spans="1:7" s="42" customFormat="1" ht="18.75" customHeight="1">
      <c r="A54" s="59"/>
      <c r="B54" s="59" t="s">
        <v>222</v>
      </c>
      <c r="C54" s="76">
        <f>SUM(C24:C53)</f>
        <v>27676037</v>
      </c>
      <c r="D54" s="76">
        <f>SUM(D24:D53)</f>
        <v>2164642</v>
      </c>
      <c r="E54" s="76">
        <f>SUM(E24:E53)</f>
        <v>4636127</v>
      </c>
      <c r="F54" s="79">
        <f>SUM(F24:F53)</f>
        <v>34476806</v>
      </c>
      <c r="G54" s="55"/>
    </row>
    <row r="55" spans="1:7" s="58" customFormat="1" ht="15" customHeight="1">
      <c r="A55" s="66" t="s">
        <v>363</v>
      </c>
      <c r="B55" s="66" t="s">
        <v>293</v>
      </c>
      <c r="C55" s="77"/>
      <c r="D55" s="77"/>
      <c r="E55" s="85"/>
      <c r="F55" s="77"/>
      <c r="G55" s="57"/>
    </row>
    <row r="56" spans="1:7" s="58" customFormat="1" ht="15.75" customHeight="1">
      <c r="A56" s="66" t="s">
        <v>364</v>
      </c>
      <c r="B56" s="66" t="s">
        <v>292</v>
      </c>
      <c r="C56" s="77"/>
      <c r="D56" s="77"/>
      <c r="E56" s="85"/>
      <c r="F56" s="77"/>
      <c r="G56" s="57"/>
    </row>
    <row r="57" spans="1:7" s="58" customFormat="1" ht="15.75" customHeight="1">
      <c r="A57" s="66" t="s">
        <v>365</v>
      </c>
      <c r="B57" s="66" t="s">
        <v>291</v>
      </c>
      <c r="C57" s="77"/>
      <c r="D57" s="77"/>
      <c r="E57" s="85"/>
      <c r="F57" s="77"/>
      <c r="G57" s="57"/>
    </row>
    <row r="58" spans="1:7" s="58" customFormat="1" ht="18.75">
      <c r="A58" s="66" t="s">
        <v>321</v>
      </c>
      <c r="B58" s="66" t="s">
        <v>320</v>
      </c>
      <c r="C58" s="77">
        <v>225000</v>
      </c>
      <c r="D58" s="77"/>
      <c r="E58" s="85"/>
      <c r="F58" s="77">
        <f>SUM(C58:E58)</f>
        <v>225000</v>
      </c>
      <c r="G58" s="57"/>
    </row>
    <row r="59" spans="1:7" s="58" customFormat="1" ht="18.75">
      <c r="A59" s="66" t="s">
        <v>366</v>
      </c>
      <c r="B59" s="66" t="s">
        <v>294</v>
      </c>
      <c r="C59" s="77">
        <v>200000</v>
      </c>
      <c r="D59" s="77"/>
      <c r="E59" s="85"/>
      <c r="F59" s="77">
        <f>SUM(C59:E59)</f>
        <v>200000</v>
      </c>
      <c r="G59" s="57"/>
    </row>
    <row r="60" spans="1:7" s="58" customFormat="1" ht="15" customHeight="1">
      <c r="A60" s="66" t="s">
        <v>367</v>
      </c>
      <c r="B60" s="66" t="s">
        <v>295</v>
      </c>
      <c r="C60" s="77">
        <v>28200</v>
      </c>
      <c r="D60" s="77"/>
      <c r="E60" s="85"/>
      <c r="F60" s="77">
        <f>SUM(C60:E60)</f>
        <v>28200</v>
      </c>
      <c r="G60" s="57"/>
    </row>
    <row r="61" spans="1:7" ht="15.75" customHeight="1">
      <c r="A61" s="51" t="s">
        <v>368</v>
      </c>
      <c r="B61" s="51" t="s">
        <v>223</v>
      </c>
      <c r="C61" s="75"/>
      <c r="D61" s="75"/>
      <c r="E61" s="75"/>
      <c r="F61" s="75"/>
    </row>
    <row r="62" spans="1:7" ht="18.75">
      <c r="A62" s="51" t="s">
        <v>369</v>
      </c>
      <c r="B62" s="51" t="s">
        <v>296</v>
      </c>
      <c r="C62" s="75"/>
      <c r="D62" s="75"/>
      <c r="E62" s="75"/>
      <c r="F62" s="75">
        <f>SUM(C62:E62)</f>
        <v>0</v>
      </c>
    </row>
    <row r="63" spans="1:7" ht="18.75">
      <c r="A63" s="51" t="s">
        <v>370</v>
      </c>
      <c r="B63" s="51" t="s">
        <v>224</v>
      </c>
      <c r="C63" s="75">
        <v>1676240</v>
      </c>
      <c r="D63" s="75"/>
      <c r="E63" s="75"/>
      <c r="F63" s="75">
        <f>SUM(C63:E63)</f>
        <v>1676240</v>
      </c>
    </row>
    <row r="64" spans="1:7" s="42" customFormat="1" ht="18" customHeight="1">
      <c r="A64" s="59"/>
      <c r="B64" s="59" t="s">
        <v>225</v>
      </c>
      <c r="C64" s="76">
        <f>SUM(C55:C63)</f>
        <v>2129440</v>
      </c>
      <c r="D64" s="76"/>
      <c r="E64" s="76"/>
      <c r="F64" s="76">
        <f>SUM(F55:F63)</f>
        <v>2129440</v>
      </c>
      <c r="G64" s="55"/>
    </row>
    <row r="65" spans="1:7" s="42" customFormat="1" ht="18" customHeight="1">
      <c r="A65" s="101" t="s">
        <v>402</v>
      </c>
      <c r="B65" s="103" t="s">
        <v>403</v>
      </c>
      <c r="C65" s="104">
        <v>26373276</v>
      </c>
      <c r="D65" s="102"/>
      <c r="E65" s="102"/>
      <c r="F65" s="104">
        <f>SUM(C65:E65)</f>
        <v>26373276</v>
      </c>
      <c r="G65" s="55"/>
    </row>
    <row r="66" spans="1:7" ht="18.75">
      <c r="A66" s="51" t="s">
        <v>371</v>
      </c>
      <c r="B66" s="51" t="s">
        <v>226</v>
      </c>
      <c r="C66" s="75">
        <v>340080</v>
      </c>
      <c r="D66" s="75"/>
      <c r="E66" s="75"/>
      <c r="F66" s="75">
        <f>SUM(C66:E66)</f>
        <v>340080</v>
      </c>
    </row>
    <row r="67" spans="1:7" ht="18.75">
      <c r="A67" s="51" t="s">
        <v>401</v>
      </c>
      <c r="B67" s="51" t="s">
        <v>242</v>
      </c>
      <c r="C67" s="75">
        <v>14848354</v>
      </c>
      <c r="D67" s="75"/>
      <c r="E67" s="75"/>
      <c r="F67" s="75">
        <f>SUM(C67:E67)</f>
        <v>14848354</v>
      </c>
    </row>
    <row r="68" spans="1:7" ht="18.75">
      <c r="A68" s="51" t="s">
        <v>372</v>
      </c>
      <c r="B68" s="51" t="s">
        <v>227</v>
      </c>
      <c r="C68" s="75">
        <v>16595932</v>
      </c>
      <c r="D68" s="75"/>
      <c r="E68" s="75"/>
      <c r="F68" s="75">
        <f>SUM(C68:E68)</f>
        <v>16595932</v>
      </c>
    </row>
    <row r="69" spans="1:7" ht="18.75">
      <c r="A69" s="51" t="s">
        <v>413</v>
      </c>
      <c r="B69" s="51" t="s">
        <v>228</v>
      </c>
      <c r="C69" s="75"/>
      <c r="D69" s="75"/>
      <c r="E69" s="75"/>
      <c r="F69" s="75">
        <f>SUM(C69:E69)</f>
        <v>0</v>
      </c>
    </row>
    <row r="70" spans="1:7" s="42" customFormat="1" ht="16.5" customHeight="1">
      <c r="A70" s="59"/>
      <c r="B70" s="59" t="s">
        <v>229</v>
      </c>
      <c r="C70" s="76">
        <f>SUM(C65:C69)</f>
        <v>58157642</v>
      </c>
      <c r="D70" s="76"/>
      <c r="E70" s="76"/>
      <c r="F70" s="76">
        <f>SUM(F65:F69)</f>
        <v>58157642</v>
      </c>
      <c r="G70" s="55"/>
    </row>
    <row r="71" spans="1:7" s="58" customFormat="1" ht="21">
      <c r="A71" s="66" t="s">
        <v>373</v>
      </c>
      <c r="B71" s="56" t="s">
        <v>243</v>
      </c>
      <c r="C71" s="77">
        <v>60687025</v>
      </c>
      <c r="D71" s="77"/>
      <c r="E71" s="77"/>
      <c r="F71" s="88">
        <f>SUM(C71:E71)</f>
        <v>60687025</v>
      </c>
      <c r="G71" s="57"/>
    </row>
    <row r="72" spans="1:7" s="58" customFormat="1" ht="17.25" customHeight="1">
      <c r="A72" s="66" t="s">
        <v>374</v>
      </c>
      <c r="B72" s="66" t="s">
        <v>304</v>
      </c>
      <c r="C72" s="77">
        <v>2953767</v>
      </c>
      <c r="D72" s="77"/>
      <c r="E72" s="77"/>
      <c r="F72" s="88">
        <f>SUM(C72:E72)</f>
        <v>2953767</v>
      </c>
      <c r="G72" s="57"/>
    </row>
    <row r="73" spans="1:7" s="58" customFormat="1" ht="21">
      <c r="A73" s="66" t="s">
        <v>375</v>
      </c>
      <c r="B73" s="66" t="s">
        <v>305</v>
      </c>
      <c r="C73" s="77">
        <v>2878250</v>
      </c>
      <c r="D73" s="77"/>
      <c r="E73" s="77"/>
      <c r="F73" s="88">
        <f>SUM(C73:E73)</f>
        <v>2878250</v>
      </c>
      <c r="G73" s="57"/>
    </row>
    <row r="74" spans="1:7" s="58" customFormat="1" ht="21">
      <c r="A74" s="66" t="s">
        <v>376</v>
      </c>
      <c r="B74" s="56" t="s">
        <v>244</v>
      </c>
      <c r="C74" s="77">
        <v>3523889</v>
      </c>
      <c r="D74" s="77"/>
      <c r="E74" s="77"/>
      <c r="F74" s="88">
        <f>SUM(C74:E74)</f>
        <v>3523889</v>
      </c>
      <c r="G74" s="57"/>
    </row>
    <row r="75" spans="1:7" s="42" customFormat="1" ht="18" customHeight="1">
      <c r="A75" s="59"/>
      <c r="B75" s="59" t="s">
        <v>70</v>
      </c>
      <c r="C75" s="76">
        <f>SUM(C71:C74)</f>
        <v>70042931</v>
      </c>
      <c r="D75" s="76"/>
      <c r="E75" s="76"/>
      <c r="F75" s="79">
        <f>SUM(F71:F74)</f>
        <v>70042931</v>
      </c>
      <c r="G75" s="55"/>
    </row>
    <row r="76" spans="1:7" ht="18.75" customHeight="1">
      <c r="A76" s="51" t="s">
        <v>377</v>
      </c>
      <c r="B76" s="51" t="s">
        <v>230</v>
      </c>
      <c r="C76" s="75">
        <v>20586840</v>
      </c>
      <c r="D76" s="75"/>
      <c r="E76" s="75"/>
      <c r="F76" s="75">
        <f>SUM(C76:E76)</f>
        <v>20586840</v>
      </c>
    </row>
    <row r="77" spans="1:7" ht="18.75" customHeight="1">
      <c r="A77" s="51" t="s">
        <v>389</v>
      </c>
      <c r="B77" s="51" t="s">
        <v>322</v>
      </c>
      <c r="C77" s="75"/>
      <c r="D77" s="75"/>
      <c r="E77" s="75"/>
      <c r="F77" s="75">
        <f>SUM(C77:E77)</f>
        <v>0</v>
      </c>
    </row>
    <row r="78" spans="1:7" ht="21" customHeight="1">
      <c r="A78" s="51" t="s">
        <v>378</v>
      </c>
      <c r="B78" s="51" t="s">
        <v>231</v>
      </c>
      <c r="C78" s="75">
        <v>5558447</v>
      </c>
      <c r="D78" s="75"/>
      <c r="E78" s="75"/>
      <c r="F78" s="75">
        <f>SUM(C78:E78)</f>
        <v>5558447</v>
      </c>
    </row>
    <row r="79" spans="1:7" s="42" customFormat="1" ht="18" customHeight="1">
      <c r="A79" s="59"/>
      <c r="B79" s="59" t="s">
        <v>76</v>
      </c>
      <c r="C79" s="76">
        <f>SUM(C76:C78)</f>
        <v>26145287</v>
      </c>
      <c r="D79" s="76"/>
      <c r="E79" s="76"/>
      <c r="F79" s="76">
        <f>SUM(F76:F78)</f>
        <v>26145287</v>
      </c>
      <c r="G79" s="55"/>
    </row>
    <row r="80" spans="1:7" s="53" customFormat="1" ht="18.75">
      <c r="A80" s="51" t="s">
        <v>379</v>
      </c>
      <c r="B80" s="52" t="s">
        <v>78</v>
      </c>
      <c r="C80" s="75"/>
      <c r="D80" s="75"/>
      <c r="E80" s="75"/>
      <c r="F80" s="75">
        <f>SUM(C80:E80)</f>
        <v>0</v>
      </c>
    </row>
    <row r="81" spans="1:7" s="53" customFormat="1" ht="18.75">
      <c r="A81" s="51" t="s">
        <v>323</v>
      </c>
      <c r="B81" s="51" t="s">
        <v>324</v>
      </c>
      <c r="C81" s="75"/>
      <c r="D81" s="75"/>
      <c r="E81" s="75"/>
      <c r="F81" s="75">
        <f>SUM(C81:E81)</f>
        <v>0</v>
      </c>
    </row>
    <row r="82" spans="1:7" s="42" customFormat="1" ht="18.75">
      <c r="A82" s="59"/>
      <c r="B82" s="59" t="s">
        <v>232</v>
      </c>
      <c r="C82" s="76">
        <f>SUM(C80:C81)</f>
        <v>0</v>
      </c>
      <c r="D82" s="76"/>
      <c r="E82" s="76"/>
      <c r="F82" s="76">
        <f>SUM(F80:F81)</f>
        <v>0</v>
      </c>
      <c r="G82" s="55"/>
    </row>
    <row r="83" spans="1:7" ht="18.75" hidden="1">
      <c r="A83" s="52">
        <v>59141</v>
      </c>
      <c r="B83" s="52" t="s">
        <v>83</v>
      </c>
      <c r="C83" s="75"/>
      <c r="D83" s="75"/>
      <c r="E83" s="75"/>
      <c r="F83" s="75"/>
    </row>
    <row r="84" spans="1:7" s="42" customFormat="1" ht="18.75" hidden="1">
      <c r="A84" s="45"/>
      <c r="B84" s="45" t="s">
        <v>233</v>
      </c>
      <c r="C84" s="78"/>
      <c r="D84" s="78"/>
      <c r="E84" s="78"/>
      <c r="F84" s="78"/>
      <c r="G84" s="55"/>
    </row>
    <row r="85" spans="1:7" s="42" customFormat="1" ht="18.75">
      <c r="A85" s="94" t="s">
        <v>325</v>
      </c>
      <c r="B85" s="95" t="s">
        <v>83</v>
      </c>
      <c r="C85" s="76">
        <v>2396013</v>
      </c>
      <c r="D85" s="76"/>
      <c r="E85" s="76"/>
      <c r="F85" s="76">
        <f>SUM(C85:E85)</f>
        <v>2396013</v>
      </c>
      <c r="G85" s="55"/>
    </row>
    <row r="86" spans="1:7" s="42" customFormat="1" ht="18.75" customHeight="1">
      <c r="A86" s="59" t="s">
        <v>380</v>
      </c>
      <c r="B86" s="59" t="s">
        <v>287</v>
      </c>
      <c r="C86" s="96">
        <v>41742175</v>
      </c>
      <c r="D86" s="76"/>
      <c r="E86" s="76"/>
      <c r="F86" s="79"/>
      <c r="G86" s="55"/>
    </row>
    <row r="87" spans="1:7" s="48" customFormat="1" ht="20.25" customHeight="1">
      <c r="A87" s="46"/>
      <c r="B87" s="46" t="s">
        <v>234</v>
      </c>
      <c r="C87" s="47">
        <f>SUM(C19+C23+C54+C64+C70+C75+C79+C82+C85)</f>
        <v>198878238</v>
      </c>
      <c r="D87" s="82">
        <f>SUM(D19+D23+D54+D64+D70+D75+D79+D82+D86)</f>
        <v>18086797</v>
      </c>
      <c r="E87" s="82">
        <f>SUM(E19+E23+E54+E64+E70+E75+E79+E82+E86)</f>
        <v>27332341</v>
      </c>
      <c r="F87" s="80">
        <f>SUM(F19+F23+F54+F64+F70+F75+F79+F82+F85)</f>
        <v>244297376</v>
      </c>
      <c r="G87" s="54"/>
    </row>
    <row r="88" spans="1:7" ht="27.75" customHeight="1">
      <c r="C88" s="31"/>
      <c r="F88" s="55"/>
    </row>
    <row r="89" spans="1:7" ht="24" customHeight="1">
      <c r="C89" s="31"/>
    </row>
  </sheetData>
  <mergeCells count="7">
    <mergeCell ref="A1:F1"/>
    <mergeCell ref="A5:A6"/>
    <mergeCell ref="B5:B6"/>
    <mergeCell ref="C5:C6"/>
    <mergeCell ref="D5:D6"/>
    <mergeCell ref="E5:E6"/>
    <mergeCell ref="F5:F6"/>
  </mergeCells>
  <phoneticPr fontId="23" type="noConversion"/>
  <printOptions horizontalCentered="1" verticalCentered="1"/>
  <pageMargins left="0" right="0" top="0.35433070866141736" bottom="0.35433070866141736" header="0.31496062992125984" footer="0.31496062992125984"/>
  <pageSetup paperSize="8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kiadások-bevételek mérlege</vt:lpstr>
      <vt:lpstr>Össz.bevételek rovatok szerint</vt:lpstr>
      <vt:lpstr>Össz.Kiadások rovatok szerint</vt:lpstr>
      <vt:lpstr>'kiadások-bevételek mérlege'!Nyomtatási_terület</vt:lpstr>
      <vt:lpstr>'Össz.bevételek rovatok szerint'!Nyomtatási_terület</vt:lpstr>
      <vt:lpstr>'Össz.Kiadások rovatok szerint'!Nyomtatási_terület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Jegyző</cp:lastModifiedBy>
  <cp:lastPrinted>2017-09-21T07:24:19Z</cp:lastPrinted>
  <dcterms:created xsi:type="dcterms:W3CDTF">2015-02-12T11:13:43Z</dcterms:created>
  <dcterms:modified xsi:type="dcterms:W3CDTF">2017-10-10T09:06:44Z</dcterms:modified>
</cp:coreProperties>
</file>