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0" windowWidth="19440" windowHeight="11760" activeTab="2"/>
  </bookViews>
  <sheets>
    <sheet name="kiadások-bevételek mérlege" sheetId="1" r:id="rId1"/>
    <sheet name="Össz.bevételek rovatok szerint" sheetId="6" r:id="rId2"/>
    <sheet name="Össz.Kiadások rovatok szerint" sheetId="2" r:id="rId3"/>
  </sheets>
  <calcPr calcId="125725"/>
</workbook>
</file>

<file path=xl/calcChain.xml><?xml version="1.0" encoding="utf-8"?>
<calcChain xmlns="http://schemas.openxmlformats.org/spreadsheetml/2006/main">
  <c r="C119" i="1"/>
  <c r="C61"/>
  <c r="C83"/>
  <c r="C75"/>
  <c r="C65"/>
  <c r="C49"/>
  <c r="C46"/>
  <c r="C42"/>
  <c r="C36"/>
  <c r="C24"/>
  <c r="C15"/>
  <c r="C8"/>
  <c r="E14" i="2"/>
  <c r="F7"/>
  <c r="F13"/>
  <c r="F37"/>
  <c r="F45"/>
  <c r="F44"/>
  <c r="F43"/>
  <c r="F41"/>
  <c r="F38"/>
  <c r="F34"/>
  <c r="F31"/>
  <c r="F30"/>
  <c r="F29"/>
  <c r="F28"/>
  <c r="F26"/>
  <c r="F22"/>
  <c r="F18"/>
  <c r="F17"/>
  <c r="F16"/>
  <c r="F9"/>
  <c r="F77"/>
  <c r="F74"/>
  <c r="F69"/>
  <c r="F68"/>
  <c r="F67"/>
  <c r="F66"/>
  <c r="F65"/>
  <c r="F60"/>
  <c r="E50"/>
  <c r="F49"/>
  <c r="F48"/>
  <c r="F47"/>
  <c r="F46"/>
  <c r="F42"/>
  <c r="F40"/>
  <c r="F39"/>
  <c r="F36"/>
  <c r="F35"/>
  <c r="F33"/>
  <c r="F32"/>
  <c r="F27"/>
  <c r="F25"/>
  <c r="F24"/>
  <c r="F23"/>
  <c r="F21"/>
  <c r="F20"/>
  <c r="E10"/>
  <c r="F12"/>
  <c r="F11"/>
  <c r="F8"/>
  <c r="C77"/>
  <c r="C74"/>
  <c r="C70"/>
  <c r="C65"/>
  <c r="C60"/>
  <c r="C50"/>
  <c r="C19"/>
  <c r="C15"/>
  <c r="C14"/>
  <c r="C10"/>
  <c r="F32" i="6"/>
  <c r="F29"/>
  <c r="F28"/>
  <c r="F27"/>
  <c r="F26"/>
  <c r="F25"/>
  <c r="F30" s="1"/>
  <c r="F23"/>
  <c r="F22"/>
  <c r="F21"/>
  <c r="F20"/>
  <c r="F24" s="1"/>
  <c r="F19"/>
  <c r="F17"/>
  <c r="F18" s="1"/>
  <c r="F16"/>
  <c r="F15"/>
  <c r="F14"/>
  <c r="F13"/>
  <c r="C33"/>
  <c r="C30"/>
  <c r="C24"/>
  <c r="C34" s="1"/>
  <c r="C18"/>
  <c r="C16"/>
  <c r="C13"/>
  <c r="E19" i="2"/>
  <c r="E34" i="6"/>
  <c r="E33"/>
  <c r="D33"/>
  <c r="F33" s="1"/>
  <c r="D70" i="2"/>
  <c r="D50"/>
  <c r="D19"/>
  <c r="D14"/>
  <c r="D10"/>
  <c r="C94" i="1" l="1"/>
  <c r="C120" s="1"/>
  <c r="C52"/>
  <c r="F14" i="2"/>
  <c r="C82"/>
  <c r="F50"/>
  <c r="F70"/>
  <c r="F10"/>
  <c r="F15" s="1"/>
  <c r="D15"/>
  <c r="D82" s="1"/>
  <c r="E15"/>
  <c r="E82" s="1"/>
  <c r="F19"/>
  <c r="F34" i="6"/>
  <c r="D34"/>
  <c r="F82" i="2" l="1"/>
</calcChain>
</file>

<file path=xl/sharedStrings.xml><?xml version="1.0" encoding="utf-8"?>
<sst xmlns="http://schemas.openxmlformats.org/spreadsheetml/2006/main" count="426" uniqueCount="397">
  <si>
    <t>Rovat megnevezése</t>
  </si>
  <si>
    <t>Rovat-szám</t>
  </si>
  <si>
    <t xml:space="preserve">Foglalkoztatottak személyi juttatásai </t>
  </si>
  <si>
    <t>K11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</si>
  <si>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</si>
  <si>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</si>
  <si>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</si>
  <si>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</si>
  <si>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</si>
  <si>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</si>
  <si>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Készletbeszerzés </t>
  </si>
  <si>
    <t>K31</t>
  </si>
  <si>
    <t xml:space="preserve">Kommunikációs szolgáltatások </t>
  </si>
  <si>
    <t>K32</t>
  </si>
  <si>
    <t xml:space="preserve">Szolgáltatási kiadások </t>
  </si>
  <si>
    <t xml:space="preserve">Kiküldetések, reklám- és propagandakiadások </t>
  </si>
  <si>
    <t>K34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</si>
  <si>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</si>
  <si>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</si>
  <si>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</si>
  <si>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</si>
  <si>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</si>
  <si>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</si>
  <si>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</si>
  <si>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</si>
  <si>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</si>
  <si>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</si>
  <si>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</si>
  <si>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</si>
  <si>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</si>
  <si>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</si>
  <si>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</si>
  <si>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</si>
  <si>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</si>
  <si>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</si>
  <si>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</si>
  <si>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</si>
  <si>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</si>
  <si>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</si>
  <si>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</si>
  <si>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</si>
  <si>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</si>
  <si>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</si>
  <si>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</si>
  <si>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</si>
  <si>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</si>
  <si>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</si>
  <si>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</si>
  <si>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</si>
  <si>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</si>
  <si>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</si>
  <si>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</si>
  <si>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</si>
  <si>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</si>
  <si>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</si>
  <si>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</si>
  <si>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</si>
  <si>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</si>
  <si>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</si>
  <si>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</si>
  <si>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</si>
  <si>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</si>
  <si>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</si>
  <si>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</si>
  <si>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</si>
  <si>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</si>
  <si>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</si>
  <si>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</si>
  <si>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</si>
  <si>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</si>
  <si>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</si>
  <si>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</si>
  <si>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</si>
  <si>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</si>
  <si>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</si>
  <si>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Felújítási célú előzetesen felszámított általános forgalmi adó</t>
  </si>
  <si>
    <t>K74</t>
  </si>
  <si>
    <t xml:space="preserve">Felújítások </t>
  </si>
  <si>
    <t>K7</t>
  </si>
  <si>
    <t>Lakástámogatás</t>
  </si>
  <si>
    <t>K87</t>
  </si>
  <si>
    <t xml:space="preserve">Egyéb felhalmozási célú kiadások </t>
  </si>
  <si>
    <t>K8</t>
  </si>
  <si>
    <t xml:space="preserve">Felhalmozási költségvetés előirányzat csoport </t>
  </si>
  <si>
    <t>Államháztartáson belüli megelőlegezések visszafizetése</t>
  </si>
  <si>
    <t xml:space="preserve">Finanszírozási kiadások </t>
  </si>
  <si>
    <t>K9</t>
  </si>
  <si>
    <t>KIADÁSOK ÖSSZESEN (K1-9)</t>
  </si>
  <si>
    <t>Rovat-
szám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</si>
  <si>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</si>
  <si>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</si>
  <si>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</si>
  <si>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</si>
  <si>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</si>
  <si>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</si>
  <si>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</si>
  <si>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</si>
  <si>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B16</t>
  </si>
  <si>
    <t>Működési célú támogatások államháztartáson belülről</t>
  </si>
  <si>
    <t>B1</t>
  </si>
  <si>
    <t xml:space="preserve">Vagyoni tipusú adók </t>
  </si>
  <si>
    <t>B34</t>
  </si>
  <si>
    <t xml:space="preserve">Termékek és szolgáltatások adói </t>
  </si>
  <si>
    <t>B35</t>
  </si>
  <si>
    <t xml:space="preserve">Közhatalmi bevételek </t>
  </si>
  <si>
    <t>B3</t>
  </si>
  <si>
    <t>Szolgáltatások ellenértéke</t>
  </si>
  <si>
    <t>B402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</si>
  <si>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</si>
  <si>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</si>
  <si>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</si>
  <si>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</si>
  <si>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</si>
  <si>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</si>
  <si>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</si>
  <si>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</si>
  <si>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</si>
  <si>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</si>
  <si>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</si>
  <si>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</si>
  <si>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</si>
  <si>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</si>
  <si>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</si>
  <si>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</si>
  <si>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</si>
  <si>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</si>
  <si>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</si>
  <si>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</si>
  <si>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</si>
  <si>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</si>
  <si>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</si>
  <si>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</si>
  <si>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</si>
  <si>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</si>
  <si>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</si>
  <si>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</si>
  <si>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</si>
  <si>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</si>
  <si>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</si>
  <si>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</si>
  <si>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</si>
  <si>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</si>
  <si>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</si>
  <si>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</si>
  <si>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</si>
  <si>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</si>
  <si>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</si>
  <si>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</si>
  <si>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</si>
  <si>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</si>
  <si>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Költségvetési bevételek </t>
  </si>
  <si>
    <t>költségvetési egyenleg  MŰKÖDÉSI</t>
  </si>
  <si>
    <t>költségvetési egyenleg FELHALMOZÁSI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</si>
  <si>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</si>
  <si>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</si>
  <si>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</si>
  <si>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</si>
  <si>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</si>
  <si>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</si>
  <si>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</si>
  <si>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</si>
  <si>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</si>
  <si>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</si>
  <si>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</si>
  <si>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</si>
  <si>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</si>
  <si>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</si>
  <si>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</si>
  <si>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</si>
  <si>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</si>
  <si>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</si>
  <si>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</si>
  <si>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</si>
  <si>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</si>
  <si>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</si>
  <si>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</si>
  <si>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</si>
  <si>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</si>
  <si>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</si>
  <si>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</si>
  <si>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</si>
  <si>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</si>
  <si>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</si>
  <si>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</si>
  <si>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</si>
  <si>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</si>
  <si>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</si>
  <si>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</si>
  <si>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</si>
  <si>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</si>
  <si>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BEVÉTELEK ÖSSZESEN (B1-8)</t>
  </si>
  <si>
    <t>Főkvi szám.</t>
  </si>
  <si>
    <t>Megnevezés</t>
  </si>
  <si>
    <t>Mindösszesen</t>
  </si>
  <si>
    <t>Helyi önkormányzatok működésének általános támogatása</t>
  </si>
  <si>
    <t>Települési önkormányzatok szoc.és gyermekj. Támogatása</t>
  </si>
  <si>
    <t>Egyéb felhalmozási célú támogatás államháztartáson belülről</t>
  </si>
  <si>
    <t>Felhalmozási támogatás áh. Belülről</t>
  </si>
  <si>
    <t>Építményadó</t>
  </si>
  <si>
    <t>Gépjárműadó</t>
  </si>
  <si>
    <t>Közhatalmi bevételek</t>
  </si>
  <si>
    <t>Tárgyi eszközök bérbeadásából származó bevételek</t>
  </si>
  <si>
    <t>Működési bevételek</t>
  </si>
  <si>
    <t>Bevételek összesen</t>
  </si>
  <si>
    <t>Főkvi. szám</t>
  </si>
  <si>
    <t>Foglalkoztatottak személyi juttatásai</t>
  </si>
  <si>
    <t>Választott tisztségviselők juttatásai</t>
  </si>
  <si>
    <t>Egyéb jogviszonyban nem saját dolgozónak fizetett juttatások</t>
  </si>
  <si>
    <t>Külső szemmélyi juttatások</t>
  </si>
  <si>
    <t>Szociális hozzájárulási adó</t>
  </si>
  <si>
    <t>Egészségügyi hozzájárulás</t>
  </si>
  <si>
    <t>Munkáltatói szja</t>
  </si>
  <si>
    <t>Munkáltatói járulék</t>
  </si>
  <si>
    <t>Hajtó- és kenőanyagok</t>
  </si>
  <si>
    <t xml:space="preserve">Egyéb üzemeltetési anyagok (tisztítószer, vegyszer, karbantartási és  egyéb anyag) </t>
  </si>
  <si>
    <t>Egyéb kommunikációs szolgáltatás</t>
  </si>
  <si>
    <t>Villamosenergia szolg.</t>
  </si>
  <si>
    <t>Gázdíj</t>
  </si>
  <si>
    <t>Víz- és csatornadíj</t>
  </si>
  <si>
    <t>karbantartás, kisjavítási szolgáltatások</t>
  </si>
  <si>
    <t>Biztosítási díjak</t>
  </si>
  <si>
    <t>Kéményseprés</t>
  </si>
  <si>
    <t xml:space="preserve">Egyéb dologi jellegű kiadások (bankköltség, kerekítési különbözetek) </t>
  </si>
  <si>
    <t>Kamatkiadások</t>
  </si>
  <si>
    <t>Dologi kiadások</t>
  </si>
  <si>
    <t xml:space="preserve">Temetési segély Szoc. Tv. 46. </t>
  </si>
  <si>
    <t>Önkormányzat által hatáskörben adott pénzügyi ellátás</t>
  </si>
  <si>
    <t>Ellátottak pénzbeli juttatása</t>
  </si>
  <si>
    <t>Működési c. támogatás áh. Belülre önkormányzatoknak és kv.szerveknek</t>
  </si>
  <si>
    <t>Egyéb működési támogatás áh.kívülre</t>
  </si>
  <si>
    <t>Tartalékok</t>
  </si>
  <si>
    <t>Egyéb működési célú kiadások</t>
  </si>
  <si>
    <t xml:space="preserve">Ingatlanfelújítás </t>
  </si>
  <si>
    <t>Felújítások előzetesen felszámított áfa</t>
  </si>
  <si>
    <t>Felhalmozási c. pe. Átadás áh. Kívülre</t>
  </si>
  <si>
    <t>Finanszírozási kiadások</t>
  </si>
  <si>
    <t>Kiadások összesen</t>
  </si>
  <si>
    <t>Egyéb külső személyi juttatások</t>
  </si>
  <si>
    <t>Települési önkormányzatok kulturális feladatainak támogatása</t>
  </si>
  <si>
    <t>B251</t>
  </si>
  <si>
    <t>Közfoglalkoztatott bére</t>
  </si>
  <si>
    <t>Más rovaton nem szerepeltethető dologi jellegű kiadás</t>
  </si>
  <si>
    <t xml:space="preserve">Postaktg.  </t>
  </si>
  <si>
    <t>Más egyéb szolgáltatás ( tűz- és munkavédelem, egyéb)</t>
  </si>
  <si>
    <t>Működési támogatás áh.belülre társulásoknak</t>
  </si>
  <si>
    <t>Ingatlan vásárlás</t>
  </si>
  <si>
    <t>Beruházás áfa</t>
  </si>
  <si>
    <t>Előző év költségvetési maradványának igénybevétele</t>
  </si>
  <si>
    <t>Felhalmozási c. visszatérítendő támogatások áh.kívülről</t>
  </si>
  <si>
    <t>Finanszírozási bevételek</t>
  </si>
  <si>
    <t>B721</t>
  </si>
  <si>
    <t>Előző év kv.maradvány igénybevétel</t>
  </si>
  <si>
    <t>Felhalmozási c. támogatások államháztartáson kívülről</t>
  </si>
  <si>
    <t>B7</t>
  </si>
  <si>
    <t>B1-B6</t>
  </si>
  <si>
    <t>B7-B8</t>
  </si>
  <si>
    <t>ÁFA bevételek</t>
  </si>
  <si>
    <t>B1111</t>
  </si>
  <si>
    <t>B1131</t>
  </si>
  <si>
    <t>B1141</t>
  </si>
  <si>
    <t>B35411</t>
  </si>
  <si>
    <t>B40211</t>
  </si>
  <si>
    <t>B406</t>
  </si>
  <si>
    <t>B4081</t>
  </si>
  <si>
    <t>B81311</t>
  </si>
  <si>
    <t>B405</t>
  </si>
  <si>
    <t>Ellátási díjak</t>
  </si>
  <si>
    <t>B4031</t>
  </si>
  <si>
    <t>Továbbszámlázott szolgáltatás</t>
  </si>
  <si>
    <t>B1121</t>
  </si>
  <si>
    <t>Települési önk. Egyes köznevelési feladatainak támogatása</t>
  </si>
  <si>
    <t>Egyéb működési célú támogatások bev.ÁH -n belülről</t>
  </si>
  <si>
    <t>B3411</t>
  </si>
  <si>
    <t>B35111</t>
  </si>
  <si>
    <t>Állandó jelleggel végzett iparűzési tev. Után fiz. Helyi adó</t>
  </si>
  <si>
    <t>B35521</t>
  </si>
  <si>
    <t>Talajterhelési díj</t>
  </si>
  <si>
    <t>B161</t>
  </si>
  <si>
    <t>B403</t>
  </si>
  <si>
    <t>Törvény szerinti illetmények</t>
  </si>
  <si>
    <t>CAFETÉRIA-juttatás</t>
  </si>
  <si>
    <t>SZEMÉLYI JUTTATÁSOK</t>
  </si>
  <si>
    <t>Gyógyszer</t>
  </si>
  <si>
    <t>Könyv,folyóirat</t>
  </si>
  <si>
    <t>Irodaszer</t>
  </si>
  <si>
    <t>Munka- és védőruha</t>
  </si>
  <si>
    <t>Vásárolt élelmezés</t>
  </si>
  <si>
    <t>Közvetített szolgáltatás ÁH belül</t>
  </si>
  <si>
    <t>Közvetített szolgáltatás ÁH kívül</t>
  </si>
  <si>
    <t>Központi , irányító szervi  támogatás folyósítása</t>
  </si>
  <si>
    <t xml:space="preserve">Szállítás ( személyszáll.,hulladékszáll., lomt., erzsébet-utalványok ktg., </t>
  </si>
  <si>
    <t>Szakmai tevékenységet segítő szolg.</t>
  </si>
  <si>
    <t>Kiküldetési költség</t>
  </si>
  <si>
    <t>Hozzájárulás lakossági energia költségekhez</t>
  </si>
  <si>
    <t>Ápolási támogatás</t>
  </si>
  <si>
    <t>Települési gyógyszertámogatás</t>
  </si>
  <si>
    <t>Újszülöttek támogatása</t>
  </si>
  <si>
    <t>Települési létfenntartási támogatás</t>
  </si>
  <si>
    <t>Köztemetés</t>
  </si>
  <si>
    <t>A helyi önkormányzat költségvetési mérlege közgazdasági tagolásban ( Ft)</t>
  </si>
  <si>
    <t>K33-K34-K35</t>
  </si>
  <si>
    <t>K44-K48</t>
  </si>
  <si>
    <t>Lövő Község Önkormányzata</t>
  </si>
  <si>
    <t>Lövői Közös Önkormányzati Hivatal</t>
  </si>
  <si>
    <t>Lövői Napsugár Óvoda és Bölcsőde</t>
  </si>
  <si>
    <t>Lövő Község Önkormányzat</t>
  </si>
  <si>
    <t>Informatikai eszközök beszerzése</t>
  </si>
  <si>
    <t>Egyéb TE beszerzése</t>
  </si>
  <si>
    <t>Informatikai szolg. Igénybevétele</t>
  </si>
  <si>
    <t>Működési  ÁFA</t>
  </si>
  <si>
    <t>Egyéb működési célú támogatások  ÁH-n belülről</t>
  </si>
  <si>
    <t>7.sz. melléklet</t>
  </si>
  <si>
    <t xml:space="preserve"> Ft</t>
  </si>
  <si>
    <t>Lövő Község Önkormányzat és költségvetési szervei 2016. évi költségvetése</t>
  </si>
  <si>
    <t>2016. évi eredeti ei.</t>
  </si>
  <si>
    <t>Lövő Község Önkormányzat és költségvetési szervei 2016. évre tervezett bevételi előirányzatai</t>
  </si>
  <si>
    <t xml:space="preserve">Lövő  Község Önkormányzat és költségvetési szervei 2016. évi tervezett kiadási előirányzatai  </t>
  </si>
  <si>
    <t>Nyomtatást segítő anyagok</t>
  </si>
  <si>
    <t>Egyéb szolgáltatások</t>
  </si>
  <si>
    <t>B16061</t>
  </si>
  <si>
    <t>Egyéb működési célú támogatások bev.ÁH -n belülről-elkül.pénza.</t>
  </si>
  <si>
    <t>Egyéb működési célú támogatások bev.ÁH -n belülről-társ.bizt.</t>
  </si>
  <si>
    <t>B36031</t>
  </si>
  <si>
    <t>Igazg.szolg. Díj</t>
  </si>
  <si>
    <t>Bérleti díj</t>
  </si>
  <si>
    <t>K3331</t>
  </si>
  <si>
    <t>Befizetendő ÁFA</t>
  </si>
  <si>
    <t>Intézményi ellátottak  pénzbeli juttatásai</t>
  </si>
  <si>
    <t>K4711</t>
  </si>
  <si>
    <t>Egyéb TE felújítása</t>
  </si>
  <si>
    <t>K89</t>
  </si>
  <si>
    <t>Egyéb felhalmozási célú támogatás ÁH-n kívülre</t>
  </si>
  <si>
    <t>K914</t>
  </si>
  <si>
    <t>K</t>
  </si>
  <si>
    <t>K73</t>
  </si>
  <si>
    <t>Egyéb felhalmozási célú kiadások -ÁH-n kívülre</t>
  </si>
  <si>
    <t>B36</t>
  </si>
  <si>
    <t>Továbbszámlázott szolgáltatások</t>
  </si>
  <si>
    <t>Igazg.szolg.díjak</t>
  </si>
  <si>
    <t>K11011</t>
  </si>
  <si>
    <t>K1107</t>
  </si>
  <si>
    <t>K110141</t>
  </si>
  <si>
    <t>K121</t>
  </si>
  <si>
    <t>K122</t>
  </si>
  <si>
    <t>K123</t>
  </si>
  <si>
    <t>K21</t>
  </si>
  <si>
    <t>K241</t>
  </si>
  <si>
    <t>K271</t>
  </si>
  <si>
    <t>K31111</t>
  </si>
  <si>
    <t>K31121</t>
  </si>
  <si>
    <t>K31221</t>
  </si>
  <si>
    <t>K31231</t>
  </si>
  <si>
    <t>K31251</t>
  </si>
  <si>
    <t>K31241</t>
  </si>
  <si>
    <t>K31261</t>
  </si>
  <si>
    <t>K32111</t>
  </si>
  <si>
    <t>K32211</t>
  </si>
  <si>
    <t>K33111</t>
  </si>
  <si>
    <t>K33121</t>
  </si>
  <si>
    <t>K33131</t>
  </si>
  <si>
    <t>K3321</t>
  </si>
  <si>
    <t>K3341</t>
  </si>
  <si>
    <t>K33511</t>
  </si>
  <si>
    <t>K33521</t>
  </si>
  <si>
    <t>K33621</t>
  </si>
  <si>
    <t>K33713</t>
  </si>
  <si>
    <t>K3371</t>
  </si>
  <si>
    <t>K33721</t>
  </si>
  <si>
    <t>K33741</t>
  </si>
  <si>
    <t>K33761</t>
  </si>
  <si>
    <t>K33791</t>
  </si>
  <si>
    <t>K34111</t>
  </si>
  <si>
    <t>K3511</t>
  </si>
  <si>
    <t>K3551</t>
  </si>
  <si>
    <t>K35571</t>
  </si>
  <si>
    <t>K4423</t>
  </si>
  <si>
    <t>K4411</t>
  </si>
  <si>
    <t>K4611</t>
  </si>
  <si>
    <t>K4831</t>
  </si>
  <si>
    <t>K4851</t>
  </si>
  <si>
    <t>K4861</t>
  </si>
  <si>
    <t>K4871</t>
  </si>
  <si>
    <t>K4881</t>
  </si>
  <si>
    <t>K506071</t>
  </si>
  <si>
    <t>K5060711</t>
  </si>
  <si>
    <t>K5111</t>
  </si>
  <si>
    <t>K5121</t>
  </si>
  <si>
    <t>K621</t>
  </si>
  <si>
    <t>K631</t>
  </si>
  <si>
    <t>K641</t>
  </si>
  <si>
    <t>K671</t>
  </si>
  <si>
    <t>K711</t>
  </si>
  <si>
    <t>K741</t>
  </si>
  <si>
    <t>K871</t>
  </si>
  <si>
    <t>K9151</t>
  </si>
  <si>
    <t>5 sz. melléklet</t>
  </si>
  <si>
    <t>6.sz. melléklet</t>
  </si>
</sst>
</file>

<file path=xl/styles.xml><?xml version="1.0" encoding="utf-8"?>
<styleSheet xmlns="http://schemas.openxmlformats.org/spreadsheetml/2006/main">
  <numFmts count="5">
    <numFmt numFmtId="164" formatCode="_-* #,##0.00_-;\-* #,##0.00_-;_-* &quot;-&quot;??_-;_-@_-"/>
    <numFmt numFmtId="165" formatCode="\ ##########"/>
    <numFmt numFmtId="166" formatCode="0__"/>
    <numFmt numFmtId="167" formatCode="#&quot; &quot;?/2"/>
    <numFmt numFmtId="168" formatCode="_-* #,##0_-;\-* #,##0_-;_-* &quot;-&quot;??_-;_-@_-"/>
  </numFmts>
  <fonts count="3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4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20"/>
      <color indexed="8"/>
      <name val="Calibri"/>
      <family val="2"/>
      <charset val="238"/>
    </font>
    <font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name val="Bookman Old Style"/>
      <family val="1"/>
      <charset val="238"/>
    </font>
    <font>
      <sz val="11"/>
      <color indexed="8"/>
      <name val="Times New Roman"/>
      <family val="1"/>
    </font>
    <font>
      <sz val="9"/>
      <color indexed="8"/>
      <name val="Calibri"/>
      <family val="2"/>
      <charset val="238"/>
    </font>
    <font>
      <b/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3" fillId="0" borderId="0" applyFont="0" applyFill="0" applyBorder="0" applyAlignment="0" applyProtection="0"/>
  </cellStyleXfs>
  <cellXfs count="122">
    <xf numFmtId="0" fontId="0" fillId="0" borderId="0" xfId="0"/>
    <xf numFmtId="0" fontId="5" fillId="2" borderId="0" xfId="0" applyFont="1" applyFill="1"/>
    <xf numFmtId="3" fontId="5" fillId="2" borderId="0" xfId="0" applyNumberFormat="1" applyFont="1" applyFill="1"/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/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13" fillId="2" borderId="1" xfId="0" applyFont="1" applyFill="1" applyBorder="1"/>
    <xf numFmtId="165" fontId="14" fillId="2" borderId="1" xfId="0" applyNumberFormat="1" applyFont="1" applyFill="1" applyBorder="1" applyAlignment="1">
      <alignment vertical="center"/>
    </xf>
    <xf numFmtId="3" fontId="14" fillId="2" borderId="1" xfId="0" applyNumberFormat="1" applyFont="1" applyFill="1" applyBorder="1"/>
    <xf numFmtId="166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/>
    <xf numFmtId="3" fontId="0" fillId="0" borderId="0" xfId="0" applyNumberFormat="1"/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right"/>
    </xf>
    <xf numFmtId="3" fontId="8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/>
    <xf numFmtId="3" fontId="18" fillId="2" borderId="1" xfId="0" applyNumberFormat="1" applyFont="1" applyFill="1" applyBorder="1"/>
    <xf numFmtId="0" fontId="14" fillId="2" borderId="1" xfId="0" applyFont="1" applyFill="1" applyBorder="1" applyAlignment="1">
      <alignment horizontal="left" vertical="center"/>
    </xf>
    <xf numFmtId="3" fontId="19" fillId="2" borderId="1" xfId="0" applyNumberFormat="1" applyFont="1" applyFill="1" applyBorder="1"/>
    <xf numFmtId="0" fontId="17" fillId="2" borderId="1" xfId="0" applyFont="1" applyFill="1" applyBorder="1" applyAlignment="1">
      <alignment horizontal="left" vertical="center" wrapText="1"/>
    </xf>
    <xf numFmtId="0" fontId="15" fillId="2" borderId="0" xfId="0" applyFont="1" applyFill="1" applyBorder="1"/>
    <xf numFmtId="3" fontId="10" fillId="2" borderId="0" xfId="0" applyNumberFormat="1" applyFont="1" applyFill="1" applyBorder="1"/>
    <xf numFmtId="0" fontId="20" fillId="0" borderId="0" xfId="0" applyFont="1"/>
    <xf numFmtId="0" fontId="3" fillId="0" borderId="0" xfId="0" applyFont="1"/>
    <xf numFmtId="0" fontId="0" fillId="0" borderId="1" xfId="0" applyBorder="1"/>
    <xf numFmtId="3" fontId="0" fillId="0" borderId="1" xfId="0" applyNumberFormat="1" applyBorder="1"/>
    <xf numFmtId="0" fontId="3" fillId="3" borderId="1" xfId="0" applyFont="1" applyFill="1" applyBorder="1"/>
    <xf numFmtId="0" fontId="20" fillId="3" borderId="1" xfId="0" applyFont="1" applyFill="1" applyBorder="1" applyAlignment="1">
      <alignment vertical="center"/>
    </xf>
    <xf numFmtId="3" fontId="20" fillId="3" borderId="1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Font="1"/>
    <xf numFmtId="3" fontId="20" fillId="0" borderId="0" xfId="0" applyNumberFormat="1" applyFont="1" applyAlignment="1">
      <alignment vertical="center"/>
    </xf>
    <xf numFmtId="3" fontId="3" fillId="0" borderId="0" xfId="0" applyNumberFormat="1" applyFont="1"/>
    <xf numFmtId="0" fontId="0" fillId="2" borderId="1" xfId="0" applyFont="1" applyFill="1" applyBorder="1"/>
    <xf numFmtId="3" fontId="0" fillId="2" borderId="0" xfId="0" applyNumberFormat="1" applyFont="1" applyFill="1"/>
    <xf numFmtId="0" fontId="0" fillId="2" borderId="0" xfId="0" applyFont="1" applyFill="1"/>
    <xf numFmtId="0" fontId="3" fillId="4" borderId="1" xfId="0" applyFont="1" applyFill="1" applyBorder="1"/>
    <xf numFmtId="3" fontId="3" fillId="4" borderId="1" xfId="0" applyNumberFormat="1" applyFont="1" applyFill="1" applyBorder="1"/>
    <xf numFmtId="3" fontId="8" fillId="2" borderId="1" xfId="0" applyNumberFormat="1" applyFont="1" applyFill="1" applyBorder="1" applyAlignment="1">
      <alignment horizontal="center" wrapText="1"/>
    </xf>
    <xf numFmtId="3" fontId="18" fillId="2" borderId="1" xfId="0" applyNumberFormat="1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 horizontal="right" vertical="center"/>
    </xf>
    <xf numFmtId="0" fontId="21" fillId="0" borderId="0" xfId="0" applyFont="1"/>
    <xf numFmtId="3" fontId="22" fillId="2" borderId="1" xfId="0" applyNumberFormat="1" applyFont="1" applyFill="1" applyBorder="1"/>
    <xf numFmtId="0" fontId="2" fillId="0" borderId="1" xfId="0" applyFont="1" applyBorder="1" applyAlignment="1"/>
    <xf numFmtId="0" fontId="2" fillId="0" borderId="2" xfId="0" applyFont="1" applyBorder="1" applyAlignment="1">
      <alignment horizontal="left" vertical="center"/>
    </xf>
    <xf numFmtId="0" fontId="0" fillId="2" borderId="1" xfId="0" applyFill="1" applyBorder="1"/>
    <xf numFmtId="3" fontId="25" fillId="3" borderId="1" xfId="0" applyNumberFormat="1" applyFont="1" applyFill="1" applyBorder="1"/>
    <xf numFmtId="0" fontId="26" fillId="0" borderId="0" xfId="0" applyFont="1" applyAlignment="1">
      <alignment horizontal="right"/>
    </xf>
    <xf numFmtId="0" fontId="0" fillId="4" borderId="1" xfId="0" applyFill="1" applyBorder="1"/>
    <xf numFmtId="3" fontId="0" fillId="4" borderId="1" xfId="0" applyNumberFormat="1" applyFill="1" applyBorder="1"/>
    <xf numFmtId="3" fontId="25" fillId="2" borderId="1" xfId="0" applyNumberFormat="1" applyFont="1" applyFill="1" applyBorder="1"/>
    <xf numFmtId="3" fontId="25" fillId="4" borderId="1" xfId="0" applyNumberFormat="1" applyFont="1" applyFill="1" applyBorder="1"/>
    <xf numFmtId="0" fontId="3" fillId="0" borderId="0" xfId="0" applyFont="1" applyAlignment="1">
      <alignment horizontal="right"/>
    </xf>
    <xf numFmtId="168" fontId="29" fillId="0" borderId="1" xfId="1" applyNumberFormat="1" applyFont="1" applyBorder="1" applyAlignment="1">
      <alignment horizontal="right"/>
    </xf>
    <xf numFmtId="3" fontId="30" fillId="0" borderId="1" xfId="0" applyNumberFormat="1" applyFont="1" applyBorder="1"/>
    <xf numFmtId="3" fontId="27" fillId="4" borderId="1" xfId="0" applyNumberFormat="1" applyFont="1" applyFill="1" applyBorder="1"/>
    <xf numFmtId="3" fontId="30" fillId="2" borderId="1" xfId="0" applyNumberFormat="1" applyFont="1" applyFill="1" applyBorder="1"/>
    <xf numFmtId="3" fontId="27" fillId="3" borderId="1" xfId="0" applyNumberFormat="1" applyFont="1" applyFill="1" applyBorder="1"/>
    <xf numFmtId="3" fontId="31" fillId="4" borderId="1" xfId="0" applyNumberFormat="1" applyFont="1" applyFill="1" applyBorder="1"/>
    <xf numFmtId="3" fontId="31" fillId="3" borderId="1" xfId="0" applyNumberFormat="1" applyFont="1" applyFill="1" applyBorder="1"/>
    <xf numFmtId="168" fontId="30" fillId="0" borderId="1" xfId="1" applyNumberFormat="1" applyFont="1" applyBorder="1"/>
    <xf numFmtId="3" fontId="27" fillId="3" borderId="1" xfId="0" applyNumberFormat="1" applyFont="1" applyFill="1" applyBorder="1" applyAlignment="1">
      <alignment vertical="center"/>
    </xf>
    <xf numFmtId="168" fontId="29" fillId="0" borderId="3" xfId="1" applyNumberFormat="1" applyFont="1" applyBorder="1" applyAlignment="1">
      <alignment horizontal="right"/>
    </xf>
    <xf numFmtId="3" fontId="30" fillId="0" borderId="3" xfId="0" applyNumberFormat="1" applyFont="1" applyBorder="1"/>
    <xf numFmtId="3" fontId="30" fillId="2" borderId="3" xfId="0" applyNumberFormat="1" applyFont="1" applyFill="1" applyBorder="1"/>
    <xf numFmtId="168" fontId="31" fillId="0" borderId="1" xfId="0" applyNumberFormat="1" applyFont="1" applyBorder="1" applyAlignment="1">
      <alignment horizontal="right"/>
    </xf>
    <xf numFmtId="3" fontId="31" fillId="0" borderId="1" xfId="0" applyNumberFormat="1" applyFont="1" applyBorder="1" applyAlignment="1">
      <alignment horizontal="right"/>
    </xf>
    <xf numFmtId="3" fontId="31" fillId="0" borderId="1" xfId="0" applyNumberFormat="1" applyFont="1" applyBorder="1"/>
    <xf numFmtId="0" fontId="20" fillId="0" borderId="0" xfId="0" applyFont="1" applyAlignment="1">
      <alignment horizontal="right"/>
    </xf>
    <xf numFmtId="0" fontId="1" fillId="2" borderId="1" xfId="0" applyFont="1" applyFill="1" applyBorder="1"/>
    <xf numFmtId="3" fontId="1" fillId="2" borderId="1" xfId="0" applyNumberFormat="1" applyFont="1" applyFill="1" applyBorder="1"/>
    <xf numFmtId="168" fontId="29" fillId="0" borderId="1" xfId="0" applyNumberFormat="1" applyFont="1" applyBorder="1" applyAlignment="1">
      <alignment horizontal="right"/>
    </xf>
    <xf numFmtId="3" fontId="29" fillId="0" borderId="1" xfId="0" applyNumberFormat="1" applyFont="1" applyBorder="1" applyAlignment="1">
      <alignment horizontal="right"/>
    </xf>
    <xf numFmtId="165" fontId="33" fillId="4" borderId="1" xfId="0" applyNumberFormat="1" applyFont="1" applyFill="1" applyBorder="1" applyAlignment="1">
      <alignment vertical="center"/>
    </xf>
    <xf numFmtId="0" fontId="32" fillId="4" borderId="1" xfId="0" applyFont="1" applyFill="1" applyBorder="1" applyAlignment="1">
      <alignment horizontal="left" vertical="center"/>
    </xf>
    <xf numFmtId="3" fontId="27" fillId="2" borderId="1" xfId="0" applyNumberFormat="1" applyFont="1" applyFill="1" applyBorder="1"/>
    <xf numFmtId="0" fontId="34" fillId="0" borderId="0" xfId="0" applyFont="1"/>
    <xf numFmtId="3" fontId="35" fillId="2" borderId="1" xfId="0" applyNumberFormat="1" applyFont="1" applyFill="1" applyBorder="1"/>
    <xf numFmtId="3" fontId="25" fillId="0" borderId="0" xfId="0" applyNumberFormat="1" applyFont="1"/>
    <xf numFmtId="0" fontId="4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" fillId="2" borderId="0" xfId="0" applyFont="1" applyFill="1" applyAlignment="1">
      <alignment horizontal="center" wrapText="1"/>
    </xf>
    <xf numFmtId="167" fontId="15" fillId="2" borderId="4" xfId="0" applyNumberFormat="1" applyFont="1" applyFill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3" fillId="0" borderId="1" xfId="0" applyFont="1" applyBorder="1" applyAlignment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H120"/>
  <sheetViews>
    <sheetView workbookViewId="0">
      <selection activeCell="C4" sqref="C4"/>
    </sheetView>
  </sheetViews>
  <sheetFormatPr defaultRowHeight="15"/>
  <cols>
    <col min="1" max="1" width="49.42578125" customWidth="1"/>
    <col min="2" max="2" width="15.28515625" customWidth="1"/>
    <col min="3" max="3" width="26" customWidth="1"/>
  </cols>
  <sheetData>
    <row r="1" spans="1:5" ht="15.75">
      <c r="A1" s="103" t="s">
        <v>313</v>
      </c>
      <c r="B1" s="104"/>
      <c r="C1" s="104"/>
      <c r="D1" s="32"/>
      <c r="E1" s="32"/>
    </row>
    <row r="2" spans="1:5" ht="16.5">
      <c r="A2" s="105" t="s">
        <v>299</v>
      </c>
      <c r="B2" s="104"/>
      <c r="C2" s="104"/>
      <c r="D2" s="32"/>
      <c r="E2" s="32"/>
    </row>
    <row r="3" spans="1:5">
      <c r="A3" s="1"/>
      <c r="B3" s="1"/>
      <c r="C3" s="1"/>
      <c r="D3" s="1"/>
      <c r="E3" s="2"/>
    </row>
    <row r="4" spans="1:5">
      <c r="A4" s="3"/>
      <c r="B4" s="1"/>
      <c r="C4" s="33" t="s">
        <v>395</v>
      </c>
      <c r="D4" s="1"/>
      <c r="E4" s="2"/>
    </row>
    <row r="5" spans="1:5" ht="24" customHeight="1">
      <c r="A5" s="4" t="s">
        <v>0</v>
      </c>
      <c r="B5" s="5" t="s">
        <v>1</v>
      </c>
      <c r="C5" s="34" t="s">
        <v>314</v>
      </c>
    </row>
    <row r="6" spans="1:5" ht="15" customHeight="1">
      <c r="A6" s="6" t="s">
        <v>2</v>
      </c>
      <c r="B6" s="7" t="s">
        <v>3</v>
      </c>
      <c r="C6" s="101">
        <v>61621070</v>
      </c>
    </row>
    <row r="7" spans="1:5" ht="21.75" customHeight="1">
      <c r="A7" s="8" t="s">
        <v>4</v>
      </c>
      <c r="B7" s="7" t="s">
        <v>5</v>
      </c>
      <c r="C7" s="35">
        <v>4788932</v>
      </c>
    </row>
    <row r="8" spans="1:5" ht="18.75" customHeight="1">
      <c r="A8" s="9" t="s">
        <v>6</v>
      </c>
      <c r="B8" s="10" t="s">
        <v>7</v>
      </c>
      <c r="C8" s="11">
        <f>SUM(C6:C7)</f>
        <v>66410002</v>
      </c>
    </row>
    <row r="9" spans="1:5" ht="28.5">
      <c r="A9" s="12" t="s">
        <v>8</v>
      </c>
      <c r="B9" s="10" t="s">
        <v>9</v>
      </c>
      <c r="C9" s="102">
        <v>18844734</v>
      </c>
      <c r="E9" s="100"/>
    </row>
    <row r="10" spans="1:5" ht="19.5" customHeight="1">
      <c r="A10" s="8" t="s">
        <v>10</v>
      </c>
      <c r="B10" s="7" t="s">
        <v>11</v>
      </c>
      <c r="C10" s="31">
        <v>9149000</v>
      </c>
    </row>
    <row r="11" spans="1:5" ht="20.25" customHeight="1">
      <c r="A11" s="8" t="s">
        <v>12</v>
      </c>
      <c r="B11" s="7" t="s">
        <v>13</v>
      </c>
      <c r="C11" s="35">
        <v>1480000</v>
      </c>
    </row>
    <row r="12" spans="1:5" ht="18.75" customHeight="1">
      <c r="A12" s="8" t="s">
        <v>14</v>
      </c>
      <c r="B12" s="7" t="s">
        <v>300</v>
      </c>
      <c r="C12" s="35">
        <v>69659100</v>
      </c>
    </row>
    <row r="13" spans="1:5" hidden="1">
      <c r="A13" s="8" t="s">
        <v>15</v>
      </c>
      <c r="B13" s="7" t="s">
        <v>16</v>
      </c>
      <c r="C13" s="35"/>
    </row>
    <row r="14" spans="1:5" hidden="1">
      <c r="A14" s="8" t="s">
        <v>17</v>
      </c>
      <c r="B14" s="7" t="s">
        <v>18</v>
      </c>
      <c r="C14" s="35"/>
    </row>
    <row r="15" spans="1:5" ht="23.25" customHeight="1">
      <c r="A15" s="12" t="s">
        <v>19</v>
      </c>
      <c r="B15" s="10" t="s">
        <v>20</v>
      </c>
      <c r="C15" s="11">
        <f>SUM(C10:C12)</f>
        <v>80288100</v>
      </c>
    </row>
    <row r="16" spans="1:5" hidden="1">
      <c r="A16" s="13" t="s">
        <v>21</v>
      </c>
      <c r="B16" s="7" t="s">
        <v>22</v>
      </c>
      <c r="C16" s="35"/>
    </row>
    <row r="17" spans="1:3" hidden="1">
      <c r="A17" s="13" t="s">
        <v>23</v>
      </c>
      <c r="B17" s="7" t="s">
        <v>24</v>
      </c>
      <c r="C17" s="35"/>
    </row>
    <row r="18" spans="1:3" hidden="1">
      <c r="A18" s="13" t="s">
        <v>25</v>
      </c>
      <c r="B18" s="7" t="s">
        <v>26</v>
      </c>
      <c r="C18" s="35"/>
    </row>
    <row r="19" spans="1:3" ht="25.5" hidden="1">
      <c r="A19" s="13" t="s">
        <v>27</v>
      </c>
      <c r="B19" s="7" t="s">
        <v>28</v>
      </c>
      <c r="C19" s="35"/>
    </row>
    <row r="20" spans="1:3" hidden="1">
      <c r="A20" s="13" t="s">
        <v>29</v>
      </c>
      <c r="B20" s="7" t="s">
        <v>30</v>
      </c>
      <c r="C20" s="35"/>
    </row>
    <row r="21" spans="1:3" hidden="1">
      <c r="A21" s="13" t="s">
        <v>31</v>
      </c>
      <c r="B21" s="7" t="s">
        <v>32</v>
      </c>
      <c r="C21" s="35"/>
    </row>
    <row r="22" spans="1:3" hidden="1">
      <c r="A22" s="13" t="s">
        <v>33</v>
      </c>
      <c r="B22" s="7" t="s">
        <v>34</v>
      </c>
      <c r="C22" s="35"/>
    </row>
    <row r="23" spans="1:3" ht="22.5" customHeight="1">
      <c r="A23" s="13" t="s">
        <v>35</v>
      </c>
      <c r="B23" s="7" t="s">
        <v>301</v>
      </c>
      <c r="C23" s="35">
        <v>3999600</v>
      </c>
    </row>
    <row r="24" spans="1:3" ht="21" customHeight="1">
      <c r="A24" s="14" t="s">
        <v>36</v>
      </c>
      <c r="B24" s="10" t="s">
        <v>37</v>
      </c>
      <c r="C24" s="11">
        <f>SUM(C23)</f>
        <v>3999600</v>
      </c>
    </row>
    <row r="25" spans="1:3" hidden="1">
      <c r="A25" s="15" t="s">
        <v>38</v>
      </c>
      <c r="B25" s="7" t="s">
        <v>39</v>
      </c>
      <c r="C25" s="35"/>
    </row>
    <row r="26" spans="1:3" hidden="1">
      <c r="A26" s="15" t="s">
        <v>40</v>
      </c>
      <c r="B26" s="7" t="s">
        <v>41</v>
      </c>
      <c r="C26" s="35"/>
    </row>
    <row r="27" spans="1:3" ht="25.5" hidden="1">
      <c r="A27" s="15" t="s">
        <v>42</v>
      </c>
      <c r="B27" s="7" t="s">
        <v>43</v>
      </c>
      <c r="C27" s="35"/>
    </row>
    <row r="28" spans="1:3" ht="25.5" hidden="1">
      <c r="A28" s="15" t="s">
        <v>44</v>
      </c>
      <c r="B28" s="7" t="s">
        <v>45</v>
      </c>
      <c r="C28" s="35"/>
    </row>
    <row r="29" spans="1:3">
      <c r="A29" s="15" t="s">
        <v>46</v>
      </c>
      <c r="B29" s="7" t="s">
        <v>47</v>
      </c>
      <c r="C29" s="35">
        <v>22825493</v>
      </c>
    </row>
    <row r="30" spans="1:3" ht="25.5" hidden="1">
      <c r="A30" s="15" t="s">
        <v>48</v>
      </c>
      <c r="B30" s="7" t="s">
        <v>49</v>
      </c>
      <c r="C30" s="35"/>
    </row>
    <row r="31" spans="1:3" ht="25.5" hidden="1">
      <c r="A31" s="15" t="s">
        <v>50</v>
      </c>
      <c r="B31" s="7" t="s">
        <v>51</v>
      </c>
      <c r="C31" s="35"/>
    </row>
    <row r="32" spans="1:3" hidden="1">
      <c r="A32" s="15" t="s">
        <v>52</v>
      </c>
      <c r="B32" s="7" t="s">
        <v>53</v>
      </c>
      <c r="C32" s="35"/>
    </row>
    <row r="33" spans="1:8" hidden="1">
      <c r="A33" s="16" t="s">
        <v>54</v>
      </c>
      <c r="B33" s="7" t="s">
        <v>55</v>
      </c>
      <c r="C33" s="35"/>
    </row>
    <row r="34" spans="1:8">
      <c r="A34" s="15" t="s">
        <v>56</v>
      </c>
      <c r="B34" s="7" t="s">
        <v>57</v>
      </c>
      <c r="C34" s="35">
        <v>41488500</v>
      </c>
      <c r="D34" s="31"/>
      <c r="H34" s="31"/>
    </row>
    <row r="35" spans="1:8" ht="21" customHeight="1">
      <c r="A35" s="16" t="s">
        <v>58</v>
      </c>
      <c r="B35" s="7" t="s">
        <v>59</v>
      </c>
      <c r="C35" s="35">
        <v>20654269</v>
      </c>
    </row>
    <row r="36" spans="1:8" ht="24" customHeight="1">
      <c r="A36" s="14" t="s">
        <v>60</v>
      </c>
      <c r="B36" s="10" t="s">
        <v>61</v>
      </c>
      <c r="C36" s="11">
        <f>SUM(C29:C35)</f>
        <v>84968262</v>
      </c>
    </row>
    <row r="37" spans="1:8" ht="21" customHeight="1">
      <c r="A37" s="17" t="s">
        <v>62</v>
      </c>
      <c r="B37" s="18"/>
      <c r="C37" s="19"/>
    </row>
    <row r="38" spans="1:8" ht="23.25" customHeight="1">
      <c r="A38" s="20" t="s">
        <v>63</v>
      </c>
      <c r="B38" s="7" t="s">
        <v>64</v>
      </c>
      <c r="C38" s="35">
        <v>180000000</v>
      </c>
    </row>
    <row r="39" spans="1:8" ht="23.25" customHeight="1">
      <c r="A39" s="20" t="s">
        <v>65</v>
      </c>
      <c r="B39" s="7" t="s">
        <v>66</v>
      </c>
      <c r="C39" s="35">
        <v>1234000</v>
      </c>
    </row>
    <row r="40" spans="1:8" ht="23.25" customHeight="1">
      <c r="A40" s="20" t="s">
        <v>67</v>
      </c>
      <c r="B40" s="7" t="s">
        <v>68</v>
      </c>
      <c r="C40" s="35">
        <v>1500000</v>
      </c>
    </row>
    <row r="41" spans="1:8" ht="27" customHeight="1">
      <c r="A41" s="21" t="s">
        <v>69</v>
      </c>
      <c r="B41" s="7" t="s">
        <v>70</v>
      </c>
      <c r="C41" s="35">
        <v>19818681</v>
      </c>
    </row>
    <row r="42" spans="1:8" ht="21.75" customHeight="1">
      <c r="A42" s="22" t="s">
        <v>71</v>
      </c>
      <c r="B42" s="10" t="s">
        <v>72</v>
      </c>
      <c r="C42" s="11">
        <f>SUM(C38:C41)</f>
        <v>202552681</v>
      </c>
    </row>
    <row r="43" spans="1:8" ht="26.25" customHeight="1">
      <c r="A43" s="13" t="s">
        <v>73</v>
      </c>
      <c r="B43" s="7" t="s">
        <v>74</v>
      </c>
      <c r="C43" s="35">
        <v>63300000</v>
      </c>
    </row>
    <row r="44" spans="1:8" ht="26.25" customHeight="1">
      <c r="A44" s="13" t="s">
        <v>329</v>
      </c>
      <c r="B44" s="7" t="s">
        <v>334</v>
      </c>
      <c r="C44" s="35">
        <v>12106100</v>
      </c>
    </row>
    <row r="45" spans="1:8">
      <c r="A45" s="13" t="s">
        <v>75</v>
      </c>
      <c r="B45" s="7" t="s">
        <v>76</v>
      </c>
      <c r="C45" s="35">
        <v>20826182</v>
      </c>
    </row>
    <row r="46" spans="1:8" ht="21.75" customHeight="1">
      <c r="A46" s="14" t="s">
        <v>77</v>
      </c>
      <c r="B46" s="10" t="s">
        <v>78</v>
      </c>
      <c r="C46" s="11">
        <f>SUM(C43:C45)</f>
        <v>96232282</v>
      </c>
    </row>
    <row r="47" spans="1:8" ht="25.5" customHeight="1">
      <c r="A47" s="13" t="s">
        <v>79</v>
      </c>
      <c r="B47" s="7" t="s">
        <v>80</v>
      </c>
      <c r="C47" s="35">
        <v>600000</v>
      </c>
    </row>
    <row r="48" spans="1:8" ht="25.5" customHeight="1">
      <c r="A48" s="13" t="s">
        <v>335</v>
      </c>
      <c r="B48" s="7" t="s">
        <v>330</v>
      </c>
      <c r="C48" s="35">
        <v>13001000</v>
      </c>
    </row>
    <row r="49" spans="1:3" ht="21.75" customHeight="1">
      <c r="A49" s="14" t="s">
        <v>81</v>
      </c>
      <c r="B49" s="10" t="s">
        <v>82</v>
      </c>
      <c r="C49" s="11">
        <f>SUM(C47:C48)</f>
        <v>13601000</v>
      </c>
    </row>
    <row r="50" spans="1:3" ht="22.5" customHeight="1">
      <c r="A50" s="17" t="s">
        <v>83</v>
      </c>
      <c r="B50" s="18"/>
      <c r="C50" s="19"/>
    </row>
    <row r="51" spans="1:3" ht="24" customHeight="1">
      <c r="A51" s="28" t="s">
        <v>85</v>
      </c>
      <c r="B51" s="29" t="s">
        <v>86</v>
      </c>
      <c r="C51" s="64">
        <v>2558266</v>
      </c>
    </row>
    <row r="52" spans="1:3" ht="30" customHeight="1">
      <c r="A52" s="30" t="s">
        <v>87</v>
      </c>
      <c r="B52" s="30"/>
      <c r="C52" s="36">
        <f>SUM(C8+C9+C15+C24+C36+C42+C46+C49+C51)</f>
        <v>569454927</v>
      </c>
    </row>
    <row r="53" spans="1:3" ht="30" customHeight="1">
      <c r="A53" s="40"/>
      <c r="B53" s="40"/>
      <c r="C53" s="41"/>
    </row>
    <row r="54" spans="1:3" ht="30" customHeight="1">
      <c r="A54" s="106">
        <v>0.5</v>
      </c>
      <c r="B54" s="107"/>
      <c r="C54" s="107"/>
    </row>
    <row r="55" spans="1:3" ht="25.5">
      <c r="A55" s="4" t="s">
        <v>0</v>
      </c>
      <c r="B55" s="5" t="s">
        <v>88</v>
      </c>
      <c r="C55" s="62" t="s">
        <v>314</v>
      </c>
    </row>
    <row r="56" spans="1:3" ht="26.25" customHeight="1">
      <c r="A56" s="8" t="s">
        <v>89</v>
      </c>
      <c r="B56" s="21" t="s">
        <v>90</v>
      </c>
      <c r="C56" s="35">
        <v>79126688</v>
      </c>
    </row>
    <row r="57" spans="1:3" hidden="1">
      <c r="A57" s="8" t="s">
        <v>91</v>
      </c>
      <c r="B57" s="21" t="s">
        <v>92</v>
      </c>
      <c r="C57" s="35"/>
    </row>
    <row r="58" spans="1:3" ht="25.5" hidden="1">
      <c r="A58" s="8" t="s">
        <v>93</v>
      </c>
      <c r="B58" s="21" t="s">
        <v>94</v>
      </c>
      <c r="C58" s="35"/>
    </row>
    <row r="59" spans="1:3" ht="25.5" hidden="1">
      <c r="A59" s="8" t="s">
        <v>95</v>
      </c>
      <c r="B59" s="21" t="s">
        <v>96</v>
      </c>
      <c r="C59" s="35"/>
    </row>
    <row r="60" spans="1:3">
      <c r="A60" s="8" t="s">
        <v>310</v>
      </c>
      <c r="B60" s="21" t="s">
        <v>97</v>
      </c>
      <c r="C60" s="35">
        <v>4112964</v>
      </c>
    </row>
    <row r="61" spans="1:3" ht="28.5">
      <c r="A61" s="12" t="s">
        <v>98</v>
      </c>
      <c r="B61" s="22" t="s">
        <v>99</v>
      </c>
      <c r="C61" s="36">
        <f>SUM(C56:C60)</f>
        <v>83239652</v>
      </c>
    </row>
    <row r="62" spans="1:3">
      <c r="A62" s="8" t="s">
        <v>100</v>
      </c>
      <c r="B62" s="21" t="s">
        <v>101</v>
      </c>
      <c r="C62" s="35">
        <v>2900000</v>
      </c>
    </row>
    <row r="63" spans="1:3">
      <c r="A63" s="8" t="s">
        <v>102</v>
      </c>
      <c r="B63" s="21" t="s">
        <v>103</v>
      </c>
      <c r="C63" s="35">
        <v>206800000</v>
      </c>
    </row>
    <row r="64" spans="1:3">
      <c r="A64" s="8" t="s">
        <v>338</v>
      </c>
      <c r="B64" s="21" t="s">
        <v>336</v>
      </c>
      <c r="C64" s="35">
        <v>53800</v>
      </c>
    </row>
    <row r="65" spans="1:3">
      <c r="A65" s="12" t="s">
        <v>104</v>
      </c>
      <c r="B65" s="22" t="s">
        <v>105</v>
      </c>
      <c r="C65" s="36">
        <f>SUM(C62:C64)</f>
        <v>209753800</v>
      </c>
    </row>
    <row r="66" spans="1:3">
      <c r="A66" s="13" t="s">
        <v>106</v>
      </c>
      <c r="B66" s="21" t="s">
        <v>107</v>
      </c>
      <c r="C66" s="35">
        <v>12946100</v>
      </c>
    </row>
    <row r="67" spans="1:3" hidden="1">
      <c r="A67" s="13" t="s">
        <v>108</v>
      </c>
      <c r="B67" s="21" t="s">
        <v>109</v>
      </c>
      <c r="C67" s="35"/>
    </row>
    <row r="68" spans="1:3" hidden="1">
      <c r="A68" s="13" t="s">
        <v>110</v>
      </c>
      <c r="B68" s="21" t="s">
        <v>111</v>
      </c>
      <c r="C68" s="35"/>
    </row>
    <row r="69" spans="1:3" hidden="1">
      <c r="A69" s="13" t="s">
        <v>112</v>
      </c>
      <c r="B69" s="21" t="s">
        <v>113</v>
      </c>
      <c r="C69" s="35"/>
    </row>
    <row r="70" spans="1:3" hidden="1">
      <c r="A70" s="13" t="s">
        <v>114</v>
      </c>
      <c r="B70" s="21" t="s">
        <v>115</v>
      </c>
      <c r="C70" s="35"/>
    </row>
    <row r="71" spans="1:3">
      <c r="A71" s="13" t="s">
        <v>337</v>
      </c>
      <c r="B71" s="21" t="s">
        <v>278</v>
      </c>
      <c r="C71" s="35">
        <v>2500000</v>
      </c>
    </row>
    <row r="72" spans="1:3">
      <c r="A72" s="13" t="s">
        <v>266</v>
      </c>
      <c r="B72" s="21" t="s">
        <v>265</v>
      </c>
      <c r="C72" s="35">
        <v>3275286</v>
      </c>
    </row>
    <row r="73" spans="1:3">
      <c r="A73" s="13" t="s">
        <v>256</v>
      </c>
      <c r="B73" s="21" t="s">
        <v>262</v>
      </c>
      <c r="C73" s="35">
        <v>4990009</v>
      </c>
    </row>
    <row r="74" spans="1:3">
      <c r="A74" s="13" t="s">
        <v>110</v>
      </c>
      <c r="B74" s="21" t="s">
        <v>111</v>
      </c>
      <c r="C74" s="35">
        <v>1500000</v>
      </c>
    </row>
    <row r="75" spans="1:3">
      <c r="A75" s="14" t="s">
        <v>116</v>
      </c>
      <c r="B75" s="22" t="s">
        <v>117</v>
      </c>
      <c r="C75" s="36">
        <f>SUM(C66:C74)</f>
        <v>25211395</v>
      </c>
    </row>
    <row r="76" spans="1:3" hidden="1">
      <c r="A76" s="12" t="s">
        <v>118</v>
      </c>
      <c r="B76" s="22" t="s">
        <v>119</v>
      </c>
      <c r="C76" s="36"/>
    </row>
    <row r="77" spans="1:3" ht="15.75">
      <c r="A77" s="17" t="s">
        <v>62</v>
      </c>
      <c r="B77" s="37"/>
      <c r="C77" s="38"/>
    </row>
    <row r="78" spans="1:3" hidden="1">
      <c r="A78" s="8" t="s">
        <v>120</v>
      </c>
      <c r="B78" s="21" t="s">
        <v>121</v>
      </c>
      <c r="C78" s="35"/>
    </row>
    <row r="79" spans="1:3" ht="25.5" hidden="1">
      <c r="A79" s="8" t="s">
        <v>122</v>
      </c>
      <c r="B79" s="21" t="s">
        <v>123</v>
      </c>
      <c r="C79" s="35"/>
    </row>
    <row r="80" spans="1:3" ht="25.5" hidden="1">
      <c r="A80" s="8" t="s">
        <v>124</v>
      </c>
      <c r="B80" s="21" t="s">
        <v>125</v>
      </c>
      <c r="C80" s="35"/>
    </row>
    <row r="81" spans="1:8" ht="25.5" hidden="1">
      <c r="A81" s="8" t="s">
        <v>126</v>
      </c>
      <c r="B81" s="21" t="s">
        <v>127</v>
      </c>
      <c r="C81" s="35"/>
    </row>
    <row r="82" spans="1:8" ht="25.5">
      <c r="A82" s="8" t="s">
        <v>128</v>
      </c>
      <c r="B82" s="21" t="s">
        <v>129</v>
      </c>
      <c r="C82" s="35">
        <v>28860000</v>
      </c>
    </row>
    <row r="83" spans="1:8" ht="28.5">
      <c r="A83" s="12" t="s">
        <v>130</v>
      </c>
      <c r="B83" s="22" t="s">
        <v>131</v>
      </c>
      <c r="C83" s="36">
        <f>SUM(C82)</f>
        <v>28860000</v>
      </c>
    </row>
    <row r="84" spans="1:8" hidden="1">
      <c r="A84" s="13" t="s">
        <v>132</v>
      </c>
      <c r="B84" s="21" t="s">
        <v>133</v>
      </c>
      <c r="C84" s="35"/>
    </row>
    <row r="85" spans="1:8" hidden="1">
      <c r="A85" s="13" t="s">
        <v>134</v>
      </c>
      <c r="B85" s="21" t="s">
        <v>135</v>
      </c>
      <c r="C85" s="35"/>
    </row>
    <row r="86" spans="1:8" hidden="1">
      <c r="A86" s="13" t="s">
        <v>136</v>
      </c>
      <c r="B86" s="21" t="s">
        <v>137</v>
      </c>
      <c r="C86" s="35"/>
    </row>
    <row r="87" spans="1:8" hidden="1">
      <c r="A87" s="13" t="s">
        <v>138</v>
      </c>
      <c r="B87" s="21" t="s">
        <v>139</v>
      </c>
      <c r="C87" s="35"/>
    </row>
    <row r="88" spans="1:8" hidden="1">
      <c r="A88" s="13" t="s">
        <v>140</v>
      </c>
      <c r="B88" s="21" t="s">
        <v>141</v>
      </c>
      <c r="C88" s="35"/>
    </row>
    <row r="89" spans="1:8" hidden="1">
      <c r="A89" s="12" t="s">
        <v>142</v>
      </c>
      <c r="B89" s="22" t="s">
        <v>143</v>
      </c>
      <c r="C89" s="35"/>
    </row>
    <row r="90" spans="1:8" ht="25.5" hidden="1">
      <c r="A90" s="13" t="s">
        <v>144</v>
      </c>
      <c r="B90" s="21" t="s">
        <v>145</v>
      </c>
      <c r="C90" s="35"/>
    </row>
    <row r="91" spans="1:8" ht="25.5" hidden="1">
      <c r="A91" s="8" t="s">
        <v>146</v>
      </c>
      <c r="B91" s="21" t="s">
        <v>147</v>
      </c>
      <c r="C91" s="35"/>
    </row>
    <row r="92" spans="1:8" hidden="1">
      <c r="A92" s="13" t="s">
        <v>148</v>
      </c>
      <c r="B92" s="21" t="s">
        <v>149</v>
      </c>
      <c r="C92" s="35"/>
    </row>
    <row r="93" spans="1:8" ht="15.75">
      <c r="A93" s="17" t="s">
        <v>83</v>
      </c>
      <c r="B93" s="37"/>
      <c r="C93" s="66"/>
    </row>
    <row r="94" spans="1:8" ht="25.5" customHeight="1">
      <c r="A94" s="39" t="s">
        <v>150</v>
      </c>
      <c r="B94" s="23" t="s">
        <v>254</v>
      </c>
      <c r="C94" s="36">
        <f>SUM(C61+C65+C75+C83)</f>
        <v>347064847</v>
      </c>
      <c r="H94" s="65"/>
    </row>
    <row r="95" spans="1:8" ht="18" customHeight="1">
      <c r="A95" s="30" t="s">
        <v>151</v>
      </c>
      <c r="B95" s="23"/>
      <c r="C95" s="63"/>
    </row>
    <row r="96" spans="1:8" ht="21" customHeight="1">
      <c r="A96" s="30" t="s">
        <v>152</v>
      </c>
      <c r="B96" s="23"/>
      <c r="C96" s="36"/>
    </row>
    <row r="97" spans="1:3" hidden="1">
      <c r="A97" s="24" t="s">
        <v>153</v>
      </c>
      <c r="B97" s="25" t="s">
        <v>154</v>
      </c>
      <c r="C97" s="36"/>
    </row>
    <row r="98" spans="1:3" hidden="1">
      <c r="A98" s="26" t="s">
        <v>155</v>
      </c>
      <c r="B98" s="25" t="s">
        <v>156</v>
      </c>
      <c r="C98" s="35"/>
    </row>
    <row r="99" spans="1:3" ht="25.5" hidden="1">
      <c r="A99" s="8" t="s">
        <v>157</v>
      </c>
      <c r="B99" s="8" t="s">
        <v>158</v>
      </c>
      <c r="C99" s="35"/>
    </row>
    <row r="100" spans="1:3" ht="25.5" hidden="1">
      <c r="A100" s="8" t="s">
        <v>159</v>
      </c>
      <c r="B100" s="8" t="s">
        <v>158</v>
      </c>
      <c r="C100" s="35"/>
    </row>
    <row r="101" spans="1:3" ht="25.5" hidden="1">
      <c r="A101" s="8" t="s">
        <v>160</v>
      </c>
      <c r="B101" s="8" t="s">
        <v>161</v>
      </c>
      <c r="C101" s="35"/>
    </row>
    <row r="102" spans="1:3" ht="25.5" hidden="1">
      <c r="A102" s="8" t="s">
        <v>162</v>
      </c>
      <c r="B102" s="8" t="s">
        <v>161</v>
      </c>
      <c r="C102" s="35"/>
    </row>
    <row r="103" spans="1:3" hidden="1">
      <c r="A103" s="25" t="s">
        <v>163</v>
      </c>
      <c r="B103" s="25" t="s">
        <v>164</v>
      </c>
      <c r="C103" s="36"/>
    </row>
    <row r="104" spans="1:3" hidden="1">
      <c r="A104" s="27" t="s">
        <v>165</v>
      </c>
      <c r="B104" s="8" t="s">
        <v>166</v>
      </c>
      <c r="C104" s="35"/>
    </row>
    <row r="105" spans="1:3" hidden="1">
      <c r="A105" s="27" t="s">
        <v>167</v>
      </c>
      <c r="B105" s="8" t="s">
        <v>168</v>
      </c>
      <c r="C105" s="35"/>
    </row>
    <row r="106" spans="1:3" hidden="1">
      <c r="A106" s="27" t="s">
        <v>169</v>
      </c>
      <c r="B106" s="8" t="s">
        <v>170</v>
      </c>
      <c r="C106" s="35"/>
    </row>
    <row r="107" spans="1:3" hidden="1">
      <c r="A107" s="27" t="s">
        <v>171</v>
      </c>
      <c r="B107" s="8" t="s">
        <v>172</v>
      </c>
      <c r="C107" s="35"/>
    </row>
    <row r="108" spans="1:3" hidden="1">
      <c r="A108" s="13" t="s">
        <v>173</v>
      </c>
      <c r="B108" s="8" t="s">
        <v>174</v>
      </c>
      <c r="C108" s="35"/>
    </row>
    <row r="109" spans="1:3" hidden="1">
      <c r="A109" s="24" t="s">
        <v>175</v>
      </c>
      <c r="B109" s="25" t="s">
        <v>176</v>
      </c>
      <c r="C109" s="36"/>
    </row>
    <row r="110" spans="1:3" hidden="1">
      <c r="A110" s="13" t="s">
        <v>177</v>
      </c>
      <c r="B110" s="8" t="s">
        <v>178</v>
      </c>
      <c r="C110" s="35"/>
    </row>
    <row r="111" spans="1:3" hidden="1">
      <c r="A111" s="13" t="s">
        <v>179</v>
      </c>
      <c r="B111" s="8" t="s">
        <v>180</v>
      </c>
      <c r="C111" s="35"/>
    </row>
    <row r="112" spans="1:3" hidden="1">
      <c r="A112" s="27" t="s">
        <v>181</v>
      </c>
      <c r="B112" s="8" t="s">
        <v>182</v>
      </c>
      <c r="C112" s="35"/>
    </row>
    <row r="113" spans="1:3" hidden="1">
      <c r="A113" s="27" t="s">
        <v>183</v>
      </c>
      <c r="B113" s="8" t="s">
        <v>184</v>
      </c>
      <c r="C113" s="35"/>
    </row>
    <row r="114" spans="1:3" hidden="1">
      <c r="A114" s="26" t="s">
        <v>185</v>
      </c>
      <c r="B114" s="25" t="s">
        <v>186</v>
      </c>
      <c r="C114" s="35"/>
    </row>
    <row r="115" spans="1:3" hidden="1">
      <c r="A115" s="24" t="s">
        <v>187</v>
      </c>
      <c r="B115" s="25" t="s">
        <v>188</v>
      </c>
      <c r="C115" s="35"/>
    </row>
    <row r="116" spans="1:3">
      <c r="A116" s="13" t="s">
        <v>248</v>
      </c>
      <c r="B116" s="21" t="s">
        <v>250</v>
      </c>
      <c r="C116" s="35"/>
    </row>
    <row r="117" spans="1:3" s="43" customFormat="1" ht="27.75" customHeight="1">
      <c r="A117" s="14" t="s">
        <v>252</v>
      </c>
      <c r="B117" s="22" t="s">
        <v>253</v>
      </c>
      <c r="C117" s="36"/>
    </row>
    <row r="118" spans="1:3" s="54" customFormat="1">
      <c r="A118" s="13" t="s">
        <v>251</v>
      </c>
      <c r="B118" s="8" t="s">
        <v>164</v>
      </c>
      <c r="C118" s="35">
        <v>222390080</v>
      </c>
    </row>
    <row r="119" spans="1:3" ht="19.5" customHeight="1">
      <c r="A119" s="28" t="s">
        <v>189</v>
      </c>
      <c r="B119" s="29" t="s">
        <v>255</v>
      </c>
      <c r="C119" s="36">
        <f>SUM(C118)</f>
        <v>222390080</v>
      </c>
    </row>
    <row r="120" spans="1:3" ht="22.5" customHeight="1">
      <c r="A120" s="30" t="s">
        <v>190</v>
      </c>
      <c r="B120" s="30"/>
      <c r="C120" s="36">
        <f>SUM(C94+C117+C119)</f>
        <v>569454927</v>
      </c>
    </row>
  </sheetData>
  <mergeCells count="3">
    <mergeCell ref="A1:C1"/>
    <mergeCell ref="A2:C2"/>
    <mergeCell ref="A54:C54"/>
  </mergeCells>
  <phoneticPr fontId="24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F35"/>
  <sheetViews>
    <sheetView workbookViewId="0">
      <selection activeCell="F5" sqref="F5"/>
    </sheetView>
  </sheetViews>
  <sheetFormatPr defaultRowHeight="15"/>
  <cols>
    <col min="2" max="2" width="59.7109375" customWidth="1"/>
    <col min="3" max="3" width="25.42578125" customWidth="1"/>
    <col min="4" max="4" width="24.42578125" customWidth="1"/>
    <col min="5" max="5" width="25.7109375" customWidth="1"/>
    <col min="6" max="6" width="21.42578125" customWidth="1"/>
  </cols>
  <sheetData>
    <row r="1" spans="1:6" ht="18.75">
      <c r="A1" s="108" t="s">
        <v>315</v>
      </c>
      <c r="B1" s="108"/>
      <c r="C1" s="108"/>
      <c r="D1" s="108"/>
      <c r="E1" s="108"/>
      <c r="F1" s="108"/>
    </row>
    <row r="2" spans="1:6">
      <c r="F2" s="43"/>
    </row>
    <row r="3" spans="1:6" ht="21">
      <c r="F3" s="71" t="s">
        <v>312</v>
      </c>
    </row>
    <row r="4" spans="1:6">
      <c r="F4" s="43"/>
    </row>
    <row r="5" spans="1:6">
      <c r="F5" s="76" t="s">
        <v>396</v>
      </c>
    </row>
    <row r="6" spans="1:6">
      <c r="A6" s="109" t="s">
        <v>191</v>
      </c>
      <c r="B6" s="109" t="s">
        <v>192</v>
      </c>
      <c r="C6" s="112"/>
      <c r="D6" s="113"/>
      <c r="E6" s="114"/>
      <c r="F6" s="115" t="s">
        <v>193</v>
      </c>
    </row>
    <row r="7" spans="1:6">
      <c r="A7" s="110"/>
      <c r="B7" s="110"/>
      <c r="C7" s="116" t="s">
        <v>305</v>
      </c>
      <c r="D7" s="118" t="s">
        <v>303</v>
      </c>
      <c r="E7" s="118" t="s">
        <v>304</v>
      </c>
      <c r="F7" s="115"/>
    </row>
    <row r="8" spans="1:6">
      <c r="A8" s="111"/>
      <c r="B8" s="111"/>
      <c r="C8" s="117"/>
      <c r="D8" s="119"/>
      <c r="E8" s="119"/>
      <c r="F8" s="115"/>
    </row>
    <row r="9" spans="1:6">
      <c r="A9" s="44" t="s">
        <v>257</v>
      </c>
      <c r="B9" s="44" t="s">
        <v>194</v>
      </c>
      <c r="C9" s="45">
        <v>103251</v>
      </c>
      <c r="D9" s="45"/>
      <c r="E9" s="45"/>
      <c r="F9" s="45">
        <v>103251</v>
      </c>
    </row>
    <row r="10" spans="1:6">
      <c r="A10" s="44" t="s">
        <v>269</v>
      </c>
      <c r="B10" s="44" t="s">
        <v>270</v>
      </c>
      <c r="C10" s="45">
        <v>43722533</v>
      </c>
      <c r="D10" s="45"/>
      <c r="E10" s="45"/>
      <c r="F10" s="45">
        <v>43722533</v>
      </c>
    </row>
    <row r="11" spans="1:6">
      <c r="A11" s="44" t="s">
        <v>258</v>
      </c>
      <c r="B11" s="44" t="s">
        <v>195</v>
      </c>
      <c r="C11" s="45">
        <v>33692364</v>
      </c>
      <c r="D11" s="45"/>
      <c r="E11" s="45"/>
      <c r="F11" s="45">
        <v>33692364</v>
      </c>
    </row>
    <row r="12" spans="1:6">
      <c r="A12" s="44" t="s">
        <v>259</v>
      </c>
      <c r="B12" s="44" t="s">
        <v>238</v>
      </c>
      <c r="C12" s="45">
        <v>1608540</v>
      </c>
      <c r="D12" s="45"/>
      <c r="E12" s="45"/>
      <c r="F12" s="45">
        <v>1608540</v>
      </c>
    </row>
    <row r="13" spans="1:6" ht="15.75">
      <c r="A13" s="60"/>
      <c r="B13" s="60" t="s">
        <v>98</v>
      </c>
      <c r="C13" s="61">
        <f>SUM(C9:C12)</f>
        <v>79126688</v>
      </c>
      <c r="D13" s="61"/>
      <c r="E13" s="61"/>
      <c r="F13" s="75">
        <f>SUM(F9:F12)</f>
        <v>79126688</v>
      </c>
    </row>
    <row r="14" spans="1:6" ht="15.75">
      <c r="A14" s="93" t="s">
        <v>319</v>
      </c>
      <c r="B14" s="93" t="s">
        <v>320</v>
      </c>
      <c r="C14" s="94">
        <v>359364</v>
      </c>
      <c r="D14" s="94"/>
      <c r="E14" s="94"/>
      <c r="F14" s="74">
        <f>SUM(C14:E14)</f>
        <v>359364</v>
      </c>
    </row>
    <row r="15" spans="1:6" ht="15.75">
      <c r="A15" s="93" t="s">
        <v>277</v>
      </c>
      <c r="B15" s="93" t="s">
        <v>321</v>
      </c>
      <c r="C15" s="94">
        <v>3753600</v>
      </c>
      <c r="D15" s="94"/>
      <c r="E15" s="94"/>
      <c r="F15" s="74">
        <f>SUM(C15:E15)</f>
        <v>3753600</v>
      </c>
    </row>
    <row r="16" spans="1:6" ht="15.75">
      <c r="A16" s="60"/>
      <c r="B16" s="60" t="s">
        <v>271</v>
      </c>
      <c r="C16" s="61">
        <f>SUM(C14:C15)</f>
        <v>4112964</v>
      </c>
      <c r="D16" s="61"/>
      <c r="E16" s="61"/>
      <c r="F16" s="75">
        <f>SUM(F14:F15)</f>
        <v>4112964</v>
      </c>
    </row>
    <row r="17" spans="1:6" ht="15.75">
      <c r="A17" s="44" t="s">
        <v>239</v>
      </c>
      <c r="B17" s="44" t="s">
        <v>196</v>
      </c>
      <c r="C17" s="45">
        <v>28860000</v>
      </c>
      <c r="D17" s="45"/>
      <c r="E17" s="45"/>
      <c r="F17" s="74">
        <f>SUM(C17:E17)</f>
        <v>28860000</v>
      </c>
    </row>
    <row r="18" spans="1:6" ht="15.75">
      <c r="A18" s="60"/>
      <c r="B18" s="60" t="s">
        <v>197</v>
      </c>
      <c r="C18" s="61">
        <f>SUM(C17)</f>
        <v>28860000</v>
      </c>
      <c r="D18" s="61"/>
      <c r="E18" s="61"/>
      <c r="F18" s="75">
        <f>SUM(F17)</f>
        <v>28860000</v>
      </c>
    </row>
    <row r="19" spans="1:6" ht="15.75">
      <c r="A19" s="44" t="s">
        <v>272</v>
      </c>
      <c r="B19" s="44" t="s">
        <v>198</v>
      </c>
      <c r="C19" s="45">
        <v>2900000</v>
      </c>
      <c r="D19" s="45"/>
      <c r="E19" s="45"/>
      <c r="F19" s="74">
        <f>SUM(C19:E19)</f>
        <v>2900000</v>
      </c>
    </row>
    <row r="20" spans="1:6" ht="15.75">
      <c r="A20" s="44" t="s">
        <v>273</v>
      </c>
      <c r="B20" s="44" t="s">
        <v>274</v>
      </c>
      <c r="C20" s="45">
        <v>200000000</v>
      </c>
      <c r="D20" s="45"/>
      <c r="E20" s="45"/>
      <c r="F20" s="74">
        <f>SUM(C20:E20)</f>
        <v>200000000</v>
      </c>
    </row>
    <row r="21" spans="1:6" ht="15.75">
      <c r="A21" s="44" t="s">
        <v>260</v>
      </c>
      <c r="B21" s="44" t="s">
        <v>199</v>
      </c>
      <c r="C21" s="45">
        <v>6600000</v>
      </c>
      <c r="D21" s="45"/>
      <c r="E21" s="45"/>
      <c r="F21" s="74">
        <f>SUM(C21:E21)</f>
        <v>6600000</v>
      </c>
    </row>
    <row r="22" spans="1:6" ht="15.75">
      <c r="A22" s="44" t="s">
        <v>275</v>
      </c>
      <c r="B22" s="44" t="s">
        <v>276</v>
      </c>
      <c r="C22" s="45">
        <v>200000</v>
      </c>
      <c r="D22" s="45"/>
      <c r="E22" s="45"/>
      <c r="F22" s="74">
        <f>SUM(C22:E22)</f>
        <v>200000</v>
      </c>
    </row>
    <row r="23" spans="1:6" ht="15.75">
      <c r="A23" s="44" t="s">
        <v>322</v>
      </c>
      <c r="B23" s="44" t="s">
        <v>323</v>
      </c>
      <c r="C23" s="45">
        <v>53800</v>
      </c>
      <c r="D23" s="45"/>
      <c r="E23" s="45"/>
      <c r="F23" s="74">
        <f>SUM(C23:E23)</f>
        <v>53800</v>
      </c>
    </row>
    <row r="24" spans="1:6" ht="15.75">
      <c r="A24" s="60"/>
      <c r="B24" s="60" t="s">
        <v>200</v>
      </c>
      <c r="C24" s="61">
        <f>SUM(C19:C23)</f>
        <v>209753800</v>
      </c>
      <c r="D24" s="61"/>
      <c r="E24" s="61"/>
      <c r="F24" s="75">
        <f>SUM(F19:F23)</f>
        <v>209753800</v>
      </c>
    </row>
    <row r="25" spans="1:6" ht="15.75">
      <c r="A25" s="44" t="s">
        <v>261</v>
      </c>
      <c r="B25" s="44" t="s">
        <v>201</v>
      </c>
      <c r="C25" s="45">
        <v>12946100</v>
      </c>
      <c r="D25" s="45"/>
      <c r="E25" s="45"/>
      <c r="F25" s="74">
        <f>SUM(C25:E25)</f>
        <v>12946100</v>
      </c>
    </row>
    <row r="26" spans="1:6" ht="15.75">
      <c r="A26" s="44" t="s">
        <v>267</v>
      </c>
      <c r="B26" s="44" t="s">
        <v>268</v>
      </c>
      <c r="C26" s="45">
        <v>2500000</v>
      </c>
      <c r="D26" s="45"/>
      <c r="E26" s="45"/>
      <c r="F26" s="74">
        <f>SUM(C26:E26)</f>
        <v>2500000</v>
      </c>
    </row>
    <row r="27" spans="1:6" ht="15.75">
      <c r="A27" s="44" t="s">
        <v>265</v>
      </c>
      <c r="B27" s="44" t="s">
        <v>266</v>
      </c>
      <c r="C27" s="45">
        <v>3275286</v>
      </c>
      <c r="D27" s="45"/>
      <c r="E27" s="45"/>
      <c r="F27" s="74">
        <f>SUM(C27:E27)</f>
        <v>3275286</v>
      </c>
    </row>
    <row r="28" spans="1:6" ht="15.75">
      <c r="A28" s="44" t="s">
        <v>262</v>
      </c>
      <c r="B28" s="44" t="s">
        <v>256</v>
      </c>
      <c r="C28" s="45">
        <v>4990009</v>
      </c>
      <c r="D28" s="45"/>
      <c r="E28" s="45"/>
      <c r="F28" s="74">
        <f>SUM(C28:E28)</f>
        <v>4990009</v>
      </c>
    </row>
    <row r="29" spans="1:6" ht="15.75">
      <c r="A29" s="44" t="s">
        <v>263</v>
      </c>
      <c r="B29" s="44" t="s">
        <v>110</v>
      </c>
      <c r="C29" s="45">
        <v>1500000</v>
      </c>
      <c r="D29" s="45"/>
      <c r="E29" s="45"/>
      <c r="F29" s="74">
        <f>SUM(C29:E29)</f>
        <v>1500000</v>
      </c>
    </row>
    <row r="30" spans="1:6" ht="15.75">
      <c r="A30" s="60"/>
      <c r="B30" s="60" t="s">
        <v>202</v>
      </c>
      <c r="C30" s="61">
        <f>SUM(C25:C29)</f>
        <v>25211395</v>
      </c>
      <c r="D30" s="61"/>
      <c r="E30" s="61"/>
      <c r="F30" s="75">
        <f>SUM(F25:F29)</f>
        <v>25211395</v>
      </c>
    </row>
    <row r="31" spans="1:6" ht="15.75">
      <c r="A31" s="44" t="s">
        <v>250</v>
      </c>
      <c r="B31" s="44" t="s">
        <v>248</v>
      </c>
      <c r="C31" s="45"/>
      <c r="D31" s="45"/>
      <c r="E31" s="45"/>
      <c r="F31" s="74"/>
    </row>
    <row r="32" spans="1:6" ht="15.75">
      <c r="A32" s="44" t="s">
        <v>264</v>
      </c>
      <c r="B32" s="44" t="s">
        <v>247</v>
      </c>
      <c r="C32" s="45">
        <v>211594224</v>
      </c>
      <c r="D32" s="45">
        <v>6793615</v>
      </c>
      <c r="E32" s="45">
        <v>4002241</v>
      </c>
      <c r="F32" s="74">
        <f>SUM(C32:E32)</f>
        <v>222390080</v>
      </c>
    </row>
    <row r="33" spans="1:6" ht="15.75">
      <c r="A33" s="72"/>
      <c r="B33" s="72" t="s">
        <v>249</v>
      </c>
      <c r="C33" s="73">
        <f>SUM(C31:C32)</f>
        <v>211594224</v>
      </c>
      <c r="D33" s="73">
        <f>SUM(D32)</f>
        <v>6793615</v>
      </c>
      <c r="E33" s="73">
        <f>SUM(E32)</f>
        <v>4002241</v>
      </c>
      <c r="F33" s="75">
        <f>SUM(C33:E33)</f>
        <v>222390080</v>
      </c>
    </row>
    <row r="34" spans="1:6" ht="18.75">
      <c r="A34" s="47"/>
      <c r="B34" s="47" t="s">
        <v>203</v>
      </c>
      <c r="C34" s="48">
        <f>SUM(C33,C30,C24,C18,C16,C13)</f>
        <v>558659071</v>
      </c>
      <c r="D34" s="48">
        <f>SUM(D13+D16+D18+D24+D30+D33)</f>
        <v>6793615</v>
      </c>
      <c r="E34" s="48">
        <f>SUM(E33)</f>
        <v>4002241</v>
      </c>
      <c r="F34" s="70">
        <f>SUM(F13+F16+F18+F24+F30+F33)</f>
        <v>569454927</v>
      </c>
    </row>
    <row r="35" spans="1:6">
      <c r="F35" s="31"/>
    </row>
  </sheetData>
  <mergeCells count="8">
    <mergeCell ref="A1:F1"/>
    <mergeCell ref="A6:A8"/>
    <mergeCell ref="B6:B8"/>
    <mergeCell ref="C6:E6"/>
    <mergeCell ref="F6:F8"/>
    <mergeCell ref="C7:C8"/>
    <mergeCell ref="D7:D8"/>
    <mergeCell ref="E7:E8"/>
  </mergeCells>
  <phoneticPr fontId="24" type="noConversion"/>
  <printOptions horizontalCentered="1"/>
  <pageMargins left="0" right="0" top="0.98425196850393704" bottom="0.98425196850393704" header="0.51181102362204722" footer="0.51181102362204722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H84"/>
  <sheetViews>
    <sheetView tabSelected="1" zoomScale="75" zoomScaleNormal="75" workbookViewId="0">
      <selection activeCell="B28" sqref="B28"/>
    </sheetView>
  </sheetViews>
  <sheetFormatPr defaultRowHeight="15"/>
  <cols>
    <col min="1" max="1" width="11.140625" bestFit="1" customWidth="1"/>
    <col min="2" max="2" width="66.5703125" customWidth="1"/>
    <col min="3" max="3" width="28.85546875" customWidth="1"/>
    <col min="4" max="4" width="25" customWidth="1"/>
    <col min="5" max="5" width="22.5703125" customWidth="1"/>
    <col min="6" max="6" width="28.28515625" style="43" customWidth="1"/>
    <col min="7" max="7" width="15.85546875" bestFit="1" customWidth="1"/>
    <col min="8" max="8" width="10.42578125" bestFit="1" customWidth="1"/>
  </cols>
  <sheetData>
    <row r="1" spans="1:8" s="42" customFormat="1" ht="26.25" customHeight="1">
      <c r="A1" s="120" t="s">
        <v>316</v>
      </c>
      <c r="B1" s="120"/>
      <c r="C1" s="120"/>
      <c r="D1" s="120"/>
      <c r="E1" s="120"/>
      <c r="F1" s="120"/>
    </row>
    <row r="2" spans="1:8" ht="23.25" customHeight="1">
      <c r="A2" s="50"/>
      <c r="B2" s="50"/>
      <c r="F2" s="92" t="s">
        <v>311</v>
      </c>
    </row>
    <row r="3" spans="1:8" ht="0.75" customHeight="1">
      <c r="A3" s="50"/>
      <c r="B3" s="50"/>
    </row>
    <row r="4" spans="1:8" ht="0.75" customHeight="1">
      <c r="A4" s="50"/>
      <c r="B4" s="50"/>
    </row>
    <row r="5" spans="1:8" s="43" customFormat="1" ht="23.25" customHeight="1">
      <c r="A5" s="121" t="s">
        <v>204</v>
      </c>
      <c r="B5" s="109" t="s">
        <v>192</v>
      </c>
      <c r="C5" s="118" t="s">
        <v>302</v>
      </c>
      <c r="D5" s="118" t="s">
        <v>303</v>
      </c>
      <c r="E5" s="118" t="s">
        <v>304</v>
      </c>
      <c r="F5" s="118" t="s">
        <v>193</v>
      </c>
    </row>
    <row r="6" spans="1:8" s="43" customFormat="1" ht="24.75" customHeight="1">
      <c r="A6" s="121"/>
      <c r="B6" s="111"/>
      <c r="C6" s="119"/>
      <c r="D6" s="119"/>
      <c r="E6" s="119"/>
      <c r="F6" s="119"/>
    </row>
    <row r="7" spans="1:8" s="43" customFormat="1" ht="17.25" customHeight="1">
      <c r="A7" s="67" t="s">
        <v>339</v>
      </c>
      <c r="B7" s="68" t="s">
        <v>279</v>
      </c>
      <c r="C7" s="95">
        <v>6239760</v>
      </c>
      <c r="D7" s="77">
        <v>19524400</v>
      </c>
      <c r="E7" s="86">
        <v>32336300</v>
      </c>
      <c r="F7" s="89">
        <f>SUM(C7:E7)</f>
        <v>58100460</v>
      </c>
    </row>
    <row r="8" spans="1:8" ht="21">
      <c r="A8" s="44" t="s">
        <v>341</v>
      </c>
      <c r="B8" s="44" t="s">
        <v>240</v>
      </c>
      <c r="C8" s="96">
        <v>474930</v>
      </c>
      <c r="D8" s="78"/>
      <c r="E8" s="87"/>
      <c r="F8" s="90">
        <f>SUM(C8:E8)</f>
        <v>474930</v>
      </c>
    </row>
    <row r="9" spans="1:8" ht="21">
      <c r="A9" s="44" t="s">
        <v>340</v>
      </c>
      <c r="B9" s="44" t="s">
        <v>280</v>
      </c>
      <c r="C9" s="96">
        <v>490152</v>
      </c>
      <c r="D9" s="84">
        <v>884304</v>
      </c>
      <c r="E9" s="87">
        <v>1671224</v>
      </c>
      <c r="F9" s="90">
        <f>SUM(C9:E9)</f>
        <v>3045680</v>
      </c>
    </row>
    <row r="10" spans="1:8" s="43" customFormat="1" ht="17.25" customHeight="1">
      <c r="A10" s="60"/>
      <c r="B10" s="60" t="s">
        <v>205</v>
      </c>
      <c r="C10" s="79">
        <f>SUM(C7:C9)</f>
        <v>7204842</v>
      </c>
      <c r="D10" s="79">
        <f>SUM(D7:D9)</f>
        <v>20408704</v>
      </c>
      <c r="E10" s="79">
        <f>SUM(E7:E9)</f>
        <v>34007524</v>
      </c>
      <c r="F10" s="82">
        <f>SUM(F7:F9)</f>
        <v>61621070</v>
      </c>
      <c r="G10" s="56"/>
    </row>
    <row r="11" spans="1:8" ht="21">
      <c r="A11" s="44" t="s">
        <v>342</v>
      </c>
      <c r="B11" s="44" t="s">
        <v>206</v>
      </c>
      <c r="C11" s="78">
        <v>3410532</v>
      </c>
      <c r="D11" s="78"/>
      <c r="E11" s="87"/>
      <c r="F11" s="91">
        <f>SUM(C11:E11)</f>
        <v>3410532</v>
      </c>
    </row>
    <row r="12" spans="1:8" ht="21">
      <c r="A12" s="44" t="s">
        <v>343</v>
      </c>
      <c r="B12" s="44" t="s">
        <v>207</v>
      </c>
      <c r="C12" s="78"/>
      <c r="D12" s="78"/>
      <c r="E12" s="87"/>
      <c r="F12" s="91">
        <f>SUM(C12:E12)</f>
        <v>0</v>
      </c>
    </row>
    <row r="13" spans="1:8" ht="21">
      <c r="A13" s="44" t="s">
        <v>344</v>
      </c>
      <c r="B13" s="44" t="s">
        <v>237</v>
      </c>
      <c r="C13" s="78">
        <v>958400</v>
      </c>
      <c r="D13" s="84">
        <v>70000</v>
      </c>
      <c r="E13" s="87">
        <v>350000</v>
      </c>
      <c r="F13" s="91">
        <f>SUM(C13:E13)</f>
        <v>1378400</v>
      </c>
      <c r="G13" s="31"/>
    </row>
    <row r="14" spans="1:8" s="43" customFormat="1" ht="17.25" customHeight="1">
      <c r="A14" s="60"/>
      <c r="B14" s="60" t="s">
        <v>208</v>
      </c>
      <c r="C14" s="79">
        <f>SUM(C11:C13)</f>
        <v>4368932</v>
      </c>
      <c r="D14" s="79">
        <f>SUM(D11:D13)</f>
        <v>70000</v>
      </c>
      <c r="E14" s="79">
        <f>SUM(E11:E13)</f>
        <v>350000</v>
      </c>
      <c r="F14" s="82">
        <f>SUM(F11:F13)</f>
        <v>4788932</v>
      </c>
      <c r="G14" s="56"/>
      <c r="H14" s="56"/>
    </row>
    <row r="15" spans="1:8" s="43" customFormat="1" ht="21" customHeight="1">
      <c r="A15" s="60"/>
      <c r="B15" s="60" t="s">
        <v>281</v>
      </c>
      <c r="C15" s="79">
        <f>SUM(C14,C10)</f>
        <v>11573774</v>
      </c>
      <c r="D15" s="79">
        <f>SUM(D10+D14)</f>
        <v>20478704</v>
      </c>
      <c r="E15" s="79">
        <f>SUM(E10+E14)</f>
        <v>34357524</v>
      </c>
      <c r="F15" s="82">
        <f>SUM(F10+F14)</f>
        <v>66410002</v>
      </c>
      <c r="G15" s="56"/>
    </row>
    <row r="16" spans="1:8" ht="21">
      <c r="A16" s="44" t="s">
        <v>345</v>
      </c>
      <c r="B16" s="44" t="s">
        <v>209</v>
      </c>
      <c r="C16" s="78">
        <v>2824027</v>
      </c>
      <c r="D16" s="78">
        <v>5529250</v>
      </c>
      <c r="E16" s="87">
        <v>8740800</v>
      </c>
      <c r="F16" s="91">
        <f>SUM(C16:E16)</f>
        <v>17094077</v>
      </c>
    </row>
    <row r="17" spans="1:7" ht="21">
      <c r="A17" s="44" t="s">
        <v>346</v>
      </c>
      <c r="B17" s="44" t="s">
        <v>210</v>
      </c>
      <c r="C17" s="78">
        <v>475901</v>
      </c>
      <c r="D17" s="78">
        <v>193027</v>
      </c>
      <c r="E17" s="87">
        <v>280000</v>
      </c>
      <c r="F17" s="91">
        <f>SUM(C17:E17)</f>
        <v>948928</v>
      </c>
    </row>
    <row r="18" spans="1:7" ht="21">
      <c r="A18" s="44" t="s">
        <v>347</v>
      </c>
      <c r="B18" s="44" t="s">
        <v>211</v>
      </c>
      <c r="C18" s="78">
        <v>311276</v>
      </c>
      <c r="D18" s="78">
        <v>195453</v>
      </c>
      <c r="E18" s="87">
        <v>295000</v>
      </c>
      <c r="F18" s="91">
        <f>SUM(C18:E18)</f>
        <v>801729</v>
      </c>
    </row>
    <row r="19" spans="1:7" s="43" customFormat="1" ht="17.25" customHeight="1">
      <c r="A19" s="60"/>
      <c r="B19" s="60" t="s">
        <v>212</v>
      </c>
      <c r="C19" s="79">
        <f>SUM(C16:C18)</f>
        <v>3611204</v>
      </c>
      <c r="D19" s="79">
        <f>SUM(D16:D18)</f>
        <v>5917730</v>
      </c>
      <c r="E19" s="79">
        <f>SUM(E16:E18)</f>
        <v>9315800</v>
      </c>
      <c r="F19" s="82">
        <f>SUM(F16:F18)</f>
        <v>18844734</v>
      </c>
      <c r="G19" s="56"/>
    </row>
    <row r="20" spans="1:7" ht="21">
      <c r="A20" s="44" t="s">
        <v>348</v>
      </c>
      <c r="B20" s="44" t="s">
        <v>282</v>
      </c>
      <c r="C20" s="78">
        <v>50000</v>
      </c>
      <c r="D20" s="78"/>
      <c r="E20" s="87">
        <v>30000</v>
      </c>
      <c r="F20" s="91">
        <f t="shared" ref="F20:F49" si="0">SUM(C20:E20)</f>
        <v>80000</v>
      </c>
    </row>
    <row r="21" spans="1:7" ht="21">
      <c r="A21" s="44" t="s">
        <v>349</v>
      </c>
      <c r="B21" s="44" t="s">
        <v>283</v>
      </c>
      <c r="C21" s="78"/>
      <c r="D21" s="78">
        <v>440000</v>
      </c>
      <c r="E21" s="87">
        <v>120000</v>
      </c>
      <c r="F21" s="91">
        <f t="shared" si="0"/>
        <v>560000</v>
      </c>
    </row>
    <row r="22" spans="1:7" ht="21">
      <c r="A22" s="44" t="s">
        <v>350</v>
      </c>
      <c r="B22" s="44" t="s">
        <v>284</v>
      </c>
      <c r="C22" s="78">
        <v>95000</v>
      </c>
      <c r="D22" s="78">
        <v>720000</v>
      </c>
      <c r="E22" s="87">
        <v>20000</v>
      </c>
      <c r="F22" s="91">
        <f t="shared" si="0"/>
        <v>835000</v>
      </c>
    </row>
    <row r="23" spans="1:7" ht="21">
      <c r="A23" s="44" t="s">
        <v>351</v>
      </c>
      <c r="B23" s="44" t="s">
        <v>213</v>
      </c>
      <c r="C23" s="78">
        <v>700000</v>
      </c>
      <c r="D23" s="78"/>
      <c r="E23" s="87"/>
      <c r="F23" s="91">
        <f t="shared" si="0"/>
        <v>700000</v>
      </c>
    </row>
    <row r="24" spans="1:7" ht="21">
      <c r="A24" s="44" t="s">
        <v>352</v>
      </c>
      <c r="B24" s="44" t="s">
        <v>317</v>
      </c>
      <c r="C24" s="78"/>
      <c r="D24" s="78">
        <v>1200000</v>
      </c>
      <c r="E24" s="87"/>
      <c r="F24" s="91">
        <f t="shared" si="0"/>
        <v>1200000</v>
      </c>
    </row>
    <row r="25" spans="1:7" ht="21">
      <c r="A25" s="44" t="s">
        <v>353</v>
      </c>
      <c r="B25" s="44" t="s">
        <v>285</v>
      </c>
      <c r="C25" s="78">
        <v>100000</v>
      </c>
      <c r="D25" s="78"/>
      <c r="E25" s="87">
        <v>24000</v>
      </c>
      <c r="F25" s="91">
        <f t="shared" si="0"/>
        <v>124000</v>
      </c>
    </row>
    <row r="26" spans="1:7" ht="27" customHeight="1">
      <c r="A26" s="44" t="s">
        <v>354</v>
      </c>
      <c r="B26" s="51" t="s">
        <v>214</v>
      </c>
      <c r="C26" s="78">
        <v>4150000</v>
      </c>
      <c r="D26" s="78">
        <v>300000</v>
      </c>
      <c r="E26" s="87">
        <v>1200000</v>
      </c>
      <c r="F26" s="91">
        <f t="shared" si="0"/>
        <v>5650000</v>
      </c>
      <c r="G26" s="31"/>
    </row>
    <row r="27" spans="1:7" ht="21">
      <c r="A27" s="44" t="s">
        <v>355</v>
      </c>
      <c r="B27" s="44" t="s">
        <v>308</v>
      </c>
      <c r="C27" s="78">
        <v>200000</v>
      </c>
      <c r="D27" s="78">
        <v>300000</v>
      </c>
      <c r="E27" s="87">
        <v>0</v>
      </c>
      <c r="F27" s="91">
        <f t="shared" si="0"/>
        <v>500000</v>
      </c>
    </row>
    <row r="28" spans="1:7" ht="21">
      <c r="A28" s="44" t="s">
        <v>356</v>
      </c>
      <c r="B28" s="44" t="s">
        <v>215</v>
      </c>
      <c r="C28" s="78">
        <v>460000</v>
      </c>
      <c r="D28" s="78">
        <v>330000</v>
      </c>
      <c r="E28" s="87">
        <v>190000</v>
      </c>
      <c r="F28" s="91">
        <f t="shared" si="0"/>
        <v>980000</v>
      </c>
      <c r="G28" s="31"/>
    </row>
    <row r="29" spans="1:7" ht="21">
      <c r="A29" s="44" t="s">
        <v>357</v>
      </c>
      <c r="B29" s="44" t="s">
        <v>216</v>
      </c>
      <c r="C29" s="78">
        <v>4745000</v>
      </c>
      <c r="D29" s="78">
        <v>200000</v>
      </c>
      <c r="E29" s="87">
        <v>260000</v>
      </c>
      <c r="F29" s="91">
        <f t="shared" si="0"/>
        <v>5205000</v>
      </c>
    </row>
    <row r="30" spans="1:7" ht="21">
      <c r="A30" s="44" t="s">
        <v>358</v>
      </c>
      <c r="B30" s="44" t="s">
        <v>217</v>
      </c>
      <c r="C30" s="78">
        <v>680000</v>
      </c>
      <c r="D30" s="78">
        <v>660000</v>
      </c>
      <c r="E30" s="87">
        <v>570000</v>
      </c>
      <c r="F30" s="91">
        <f t="shared" si="0"/>
        <v>1910000</v>
      </c>
    </row>
    <row r="31" spans="1:7" ht="21">
      <c r="A31" s="44" t="s">
        <v>359</v>
      </c>
      <c r="B31" s="44" t="s">
        <v>218</v>
      </c>
      <c r="C31" s="78">
        <v>145000</v>
      </c>
      <c r="D31" s="78">
        <v>100000</v>
      </c>
      <c r="E31" s="87">
        <v>240000</v>
      </c>
      <c r="F31" s="91">
        <f t="shared" si="0"/>
        <v>485000</v>
      </c>
      <c r="G31" s="31"/>
    </row>
    <row r="32" spans="1:7" ht="21">
      <c r="A32" s="44" t="s">
        <v>360</v>
      </c>
      <c r="B32" s="44" t="s">
        <v>286</v>
      </c>
      <c r="C32" s="78">
        <v>16156780</v>
      </c>
      <c r="D32" s="78"/>
      <c r="E32" s="87">
        <v>0</v>
      </c>
      <c r="F32" s="91">
        <f t="shared" si="0"/>
        <v>16156780</v>
      </c>
      <c r="G32" s="31"/>
    </row>
    <row r="33" spans="1:7" ht="21">
      <c r="A33" s="44" t="s">
        <v>325</v>
      </c>
      <c r="B33" s="44" t="s">
        <v>324</v>
      </c>
      <c r="C33" s="78">
        <v>150000</v>
      </c>
      <c r="D33" s="78"/>
      <c r="E33" s="87"/>
      <c r="F33" s="91">
        <f t="shared" si="0"/>
        <v>150000</v>
      </c>
      <c r="G33" s="31"/>
    </row>
    <row r="34" spans="1:7" ht="21">
      <c r="A34" s="44" t="s">
        <v>361</v>
      </c>
      <c r="B34" s="44" t="s">
        <v>219</v>
      </c>
      <c r="C34" s="78">
        <v>2070000</v>
      </c>
      <c r="D34" s="78">
        <v>900000</v>
      </c>
      <c r="E34" s="87">
        <v>300000</v>
      </c>
      <c r="F34" s="91">
        <f t="shared" si="0"/>
        <v>3270000</v>
      </c>
      <c r="G34" s="31"/>
    </row>
    <row r="35" spans="1:7" ht="21">
      <c r="A35" s="44" t="s">
        <v>362</v>
      </c>
      <c r="B35" s="44" t="s">
        <v>287</v>
      </c>
      <c r="C35" s="78">
        <v>2000000</v>
      </c>
      <c r="D35" s="78"/>
      <c r="E35" s="87">
        <v>0</v>
      </c>
      <c r="F35" s="91">
        <f t="shared" si="0"/>
        <v>2000000</v>
      </c>
      <c r="G35" s="31"/>
    </row>
    <row r="36" spans="1:7" ht="21">
      <c r="A36" s="44" t="s">
        <v>363</v>
      </c>
      <c r="B36" s="44" t="s">
        <v>288</v>
      </c>
      <c r="C36" s="78">
        <v>500000</v>
      </c>
      <c r="D36" s="78"/>
      <c r="E36" s="87">
        <v>0</v>
      </c>
      <c r="F36" s="91">
        <f t="shared" si="0"/>
        <v>500000</v>
      </c>
      <c r="G36" s="31"/>
    </row>
    <row r="37" spans="1:7" ht="21">
      <c r="A37" s="44" t="s">
        <v>364</v>
      </c>
      <c r="B37" s="44" t="s">
        <v>291</v>
      </c>
      <c r="C37" s="78">
        <v>4240000</v>
      </c>
      <c r="D37" s="78"/>
      <c r="E37" s="87"/>
      <c r="F37" s="91">
        <f t="shared" si="0"/>
        <v>4240000</v>
      </c>
      <c r="G37" s="31"/>
    </row>
    <row r="38" spans="1:7" ht="21">
      <c r="A38" s="44" t="s">
        <v>365</v>
      </c>
      <c r="B38" s="44" t="s">
        <v>242</v>
      </c>
      <c r="C38" s="78">
        <v>335000</v>
      </c>
      <c r="D38" s="78">
        <v>420000</v>
      </c>
      <c r="E38" s="87">
        <v>30000</v>
      </c>
      <c r="F38" s="91">
        <f t="shared" si="0"/>
        <v>785000</v>
      </c>
    </row>
    <row r="39" spans="1:7" ht="21">
      <c r="A39" s="44" t="s">
        <v>366</v>
      </c>
      <c r="B39" s="44" t="s">
        <v>318</v>
      </c>
      <c r="C39" s="78"/>
      <c r="D39" s="78">
        <v>1800000</v>
      </c>
      <c r="E39" s="87"/>
      <c r="F39" s="91">
        <f t="shared" si="0"/>
        <v>1800000</v>
      </c>
    </row>
    <row r="40" spans="1:7" ht="21">
      <c r="A40" s="44" t="s">
        <v>367</v>
      </c>
      <c r="B40" s="44" t="s">
        <v>220</v>
      </c>
      <c r="C40" s="78">
        <v>560000</v>
      </c>
      <c r="D40" s="78"/>
      <c r="E40" s="87"/>
      <c r="F40" s="91">
        <f t="shared" si="0"/>
        <v>560000</v>
      </c>
    </row>
    <row r="41" spans="1:7" ht="21">
      <c r="A41" s="44" t="s">
        <v>368</v>
      </c>
      <c r="B41" s="44" t="s">
        <v>290</v>
      </c>
      <c r="C41" s="78">
        <v>3335000</v>
      </c>
      <c r="D41" s="78"/>
      <c r="E41" s="87">
        <v>3050000</v>
      </c>
      <c r="F41" s="91">
        <f t="shared" si="0"/>
        <v>6385000</v>
      </c>
    </row>
    <row r="42" spans="1:7" ht="21">
      <c r="A42" s="44" t="s">
        <v>369</v>
      </c>
      <c r="B42" s="44" t="s">
        <v>221</v>
      </c>
      <c r="C42" s="78">
        <v>27000</v>
      </c>
      <c r="D42" s="78"/>
      <c r="E42" s="87">
        <v>4700</v>
      </c>
      <c r="F42" s="91">
        <f t="shared" si="0"/>
        <v>31700</v>
      </c>
    </row>
    <row r="43" spans="1:7" ht="21">
      <c r="A43" s="44" t="s">
        <v>370</v>
      </c>
      <c r="B43" s="51" t="s">
        <v>243</v>
      </c>
      <c r="C43" s="78">
        <v>7456000</v>
      </c>
      <c r="D43" s="78">
        <v>60000</v>
      </c>
      <c r="E43" s="87">
        <v>914600</v>
      </c>
      <c r="F43" s="91">
        <f t="shared" si="0"/>
        <v>8430600</v>
      </c>
      <c r="G43" s="31"/>
    </row>
    <row r="44" spans="1:7" ht="21">
      <c r="A44" s="44" t="s">
        <v>371</v>
      </c>
      <c r="B44" s="44" t="s">
        <v>292</v>
      </c>
      <c r="C44" s="78">
        <v>20000</v>
      </c>
      <c r="D44" s="78">
        <v>250000</v>
      </c>
      <c r="E44" s="87">
        <v>80000</v>
      </c>
      <c r="F44" s="91">
        <f t="shared" si="0"/>
        <v>350000</v>
      </c>
    </row>
    <row r="45" spans="1:7" ht="21">
      <c r="A45" s="44" t="s">
        <v>372</v>
      </c>
      <c r="B45" s="44" t="s">
        <v>309</v>
      </c>
      <c r="C45" s="78">
        <v>12747120</v>
      </c>
      <c r="D45" s="78">
        <v>1795900</v>
      </c>
      <c r="E45" s="87">
        <v>1907000</v>
      </c>
      <c r="F45" s="91">
        <f t="shared" si="0"/>
        <v>16450020</v>
      </c>
    </row>
    <row r="46" spans="1:7" ht="21">
      <c r="A46" s="44" t="s">
        <v>333</v>
      </c>
      <c r="B46" s="44" t="s">
        <v>326</v>
      </c>
      <c r="C46" s="78">
        <v>500000</v>
      </c>
      <c r="D46" s="78"/>
      <c r="E46" s="87"/>
      <c r="F46" s="91">
        <f t="shared" si="0"/>
        <v>500000</v>
      </c>
    </row>
    <row r="47" spans="1:7" ht="15.75" customHeight="1">
      <c r="A47" s="44" t="s">
        <v>373</v>
      </c>
      <c r="B47" s="44" t="s">
        <v>222</v>
      </c>
      <c r="C47" s="78"/>
      <c r="D47" s="78"/>
      <c r="E47" s="87"/>
      <c r="F47" s="91">
        <f t="shared" si="0"/>
        <v>0</v>
      </c>
    </row>
    <row r="48" spans="1:7" ht="17.25" customHeight="1">
      <c r="A48" s="44" t="s">
        <v>374</v>
      </c>
      <c r="B48" s="44" t="s">
        <v>223</v>
      </c>
      <c r="C48" s="78"/>
      <c r="D48" s="78"/>
      <c r="E48" s="87"/>
      <c r="F48" s="91">
        <f t="shared" si="0"/>
        <v>0</v>
      </c>
      <c r="G48" s="31"/>
    </row>
    <row r="49" spans="1:7" ht="21">
      <c r="A49" s="44" t="s">
        <v>374</v>
      </c>
      <c r="B49" s="44" t="s">
        <v>241</v>
      </c>
      <c r="C49" s="78">
        <v>450000</v>
      </c>
      <c r="D49" s="78"/>
      <c r="E49" s="87"/>
      <c r="F49" s="91">
        <f t="shared" si="0"/>
        <v>450000</v>
      </c>
      <c r="G49" s="31"/>
    </row>
    <row r="50" spans="1:7" s="43" customFormat="1" ht="18.75" customHeight="1">
      <c r="A50" s="60"/>
      <c r="B50" s="60" t="s">
        <v>224</v>
      </c>
      <c r="C50" s="79">
        <f>SUM(C20:C49)</f>
        <v>61871900</v>
      </c>
      <c r="D50" s="79">
        <f>SUM(D20:D49)</f>
        <v>9475900</v>
      </c>
      <c r="E50" s="79">
        <f>SUM(E20:E49)</f>
        <v>8940300</v>
      </c>
      <c r="F50" s="82">
        <f>SUM(F20:F49)</f>
        <v>80288100</v>
      </c>
      <c r="G50" s="56"/>
    </row>
    <row r="51" spans="1:7" s="59" customFormat="1" ht="18.75">
      <c r="A51" s="69" t="s">
        <v>375</v>
      </c>
      <c r="B51" s="69" t="s">
        <v>295</v>
      </c>
      <c r="C51" s="80">
        <v>250000</v>
      </c>
      <c r="D51" s="80"/>
      <c r="E51" s="88"/>
      <c r="F51" s="80">
        <v>250000</v>
      </c>
      <c r="G51" s="58"/>
    </row>
    <row r="52" spans="1:7" s="59" customFormat="1" ht="18.75">
      <c r="A52" s="69" t="s">
        <v>376</v>
      </c>
      <c r="B52" s="69" t="s">
        <v>294</v>
      </c>
      <c r="C52" s="80">
        <v>849600</v>
      </c>
      <c r="D52" s="80"/>
      <c r="E52" s="88"/>
      <c r="F52" s="80">
        <v>849600</v>
      </c>
      <c r="G52" s="58"/>
    </row>
    <row r="53" spans="1:7" s="59" customFormat="1" ht="18.75">
      <c r="A53" s="69" t="s">
        <v>377</v>
      </c>
      <c r="B53" s="69" t="s">
        <v>293</v>
      </c>
      <c r="C53" s="80">
        <v>200000</v>
      </c>
      <c r="D53" s="80"/>
      <c r="E53" s="88"/>
      <c r="F53" s="80">
        <v>200000</v>
      </c>
      <c r="G53" s="58"/>
    </row>
    <row r="54" spans="1:7" s="59" customFormat="1" ht="18.75">
      <c r="A54" s="69" t="s">
        <v>328</v>
      </c>
      <c r="B54" s="69" t="s">
        <v>327</v>
      </c>
      <c r="C54" s="80">
        <v>600000</v>
      </c>
      <c r="D54" s="80"/>
      <c r="E54" s="88"/>
      <c r="F54" s="80">
        <v>600000</v>
      </c>
      <c r="G54" s="58"/>
    </row>
    <row r="55" spans="1:7" s="59" customFormat="1" ht="18.75">
      <c r="A55" s="69" t="s">
        <v>378</v>
      </c>
      <c r="B55" s="69" t="s">
        <v>296</v>
      </c>
      <c r="C55" s="80"/>
      <c r="D55" s="80"/>
      <c r="E55" s="88"/>
      <c r="F55" s="80"/>
      <c r="G55" s="58"/>
    </row>
    <row r="56" spans="1:7" s="59" customFormat="1" ht="18.75">
      <c r="A56" s="69" t="s">
        <v>379</v>
      </c>
      <c r="B56" s="69" t="s">
        <v>297</v>
      </c>
      <c r="C56" s="80"/>
      <c r="D56" s="80"/>
      <c r="E56" s="88"/>
      <c r="F56" s="80"/>
      <c r="G56" s="58"/>
    </row>
    <row r="57" spans="1:7" ht="18.75">
      <c r="A57" s="52" t="s">
        <v>380</v>
      </c>
      <c r="B57" s="52" t="s">
        <v>225</v>
      </c>
      <c r="C57" s="78">
        <v>300000</v>
      </c>
      <c r="D57" s="78"/>
      <c r="E57" s="78"/>
      <c r="F57" s="78">
        <v>300000</v>
      </c>
    </row>
    <row r="58" spans="1:7" ht="18.75">
      <c r="A58" s="52" t="s">
        <v>381</v>
      </c>
      <c r="B58" s="52" t="s">
        <v>298</v>
      </c>
      <c r="C58" s="78">
        <v>200000</v>
      </c>
      <c r="D58" s="78"/>
      <c r="E58" s="78"/>
      <c r="F58" s="78">
        <v>200000</v>
      </c>
    </row>
    <row r="59" spans="1:7" ht="18.75">
      <c r="A59" s="52" t="s">
        <v>382</v>
      </c>
      <c r="B59" s="52" t="s">
        <v>226</v>
      </c>
      <c r="C59" s="78">
        <v>1600000</v>
      </c>
      <c r="D59" s="78"/>
      <c r="E59" s="78"/>
      <c r="F59" s="78">
        <v>1600000</v>
      </c>
    </row>
    <row r="60" spans="1:7" s="43" customFormat="1" ht="18" customHeight="1">
      <c r="A60" s="60"/>
      <c r="B60" s="60" t="s">
        <v>227</v>
      </c>
      <c r="C60" s="79">
        <f>SUM(C51:C59)</f>
        <v>3999600</v>
      </c>
      <c r="D60" s="79"/>
      <c r="E60" s="79"/>
      <c r="F60" s="79">
        <f>SUM(F51:F59)</f>
        <v>3999600</v>
      </c>
      <c r="G60" s="56"/>
    </row>
    <row r="61" spans="1:7" ht="18.75">
      <c r="A61" s="52" t="s">
        <v>383</v>
      </c>
      <c r="B61" s="52" t="s">
        <v>228</v>
      </c>
      <c r="C61" s="78">
        <v>507960</v>
      </c>
      <c r="D61" s="78"/>
      <c r="E61" s="78"/>
      <c r="F61" s="78">
        <v>507960</v>
      </c>
    </row>
    <row r="62" spans="1:7" ht="18.75">
      <c r="A62" s="52" t="s">
        <v>384</v>
      </c>
      <c r="B62" s="52" t="s">
        <v>244</v>
      </c>
      <c r="C62" s="78">
        <v>22317533</v>
      </c>
      <c r="D62" s="78"/>
      <c r="E62" s="78"/>
      <c r="F62" s="78">
        <v>22317533</v>
      </c>
    </row>
    <row r="63" spans="1:7" ht="18.75">
      <c r="A63" s="52" t="s">
        <v>385</v>
      </c>
      <c r="B63" s="52" t="s">
        <v>229</v>
      </c>
      <c r="C63" s="78">
        <v>41488500</v>
      </c>
      <c r="D63" s="78"/>
      <c r="E63" s="78"/>
      <c r="F63" s="78">
        <v>41488500</v>
      </c>
    </row>
    <row r="64" spans="1:7" ht="18.75">
      <c r="A64" s="52" t="s">
        <v>386</v>
      </c>
      <c r="B64" s="52" t="s">
        <v>230</v>
      </c>
      <c r="C64" s="78">
        <v>20654269</v>
      </c>
      <c r="D64" s="78"/>
      <c r="E64" s="78"/>
      <c r="F64" s="78">
        <v>20654269</v>
      </c>
    </row>
    <row r="65" spans="1:7" s="43" customFormat="1" ht="16.5" customHeight="1">
      <c r="A65" s="60"/>
      <c r="B65" s="60" t="s">
        <v>231</v>
      </c>
      <c r="C65" s="79">
        <f>SUM(C61:C64)</f>
        <v>84968262</v>
      </c>
      <c r="D65" s="79"/>
      <c r="E65" s="79"/>
      <c r="F65" s="79">
        <f>SUM(F61:F64)</f>
        <v>84968262</v>
      </c>
      <c r="G65" s="56"/>
    </row>
    <row r="66" spans="1:7" s="59" customFormat="1" ht="21">
      <c r="A66" s="69" t="s">
        <v>387</v>
      </c>
      <c r="B66" s="57" t="s">
        <v>245</v>
      </c>
      <c r="C66" s="80">
        <v>180000000</v>
      </c>
      <c r="D66" s="80"/>
      <c r="E66" s="80"/>
      <c r="F66" s="91">
        <f>SUM(C66:E66)</f>
        <v>180000000</v>
      </c>
      <c r="G66" s="58"/>
    </row>
    <row r="67" spans="1:7" s="59" customFormat="1" ht="21">
      <c r="A67" s="69" t="s">
        <v>388</v>
      </c>
      <c r="B67" s="69" t="s">
        <v>306</v>
      </c>
      <c r="C67" s="80"/>
      <c r="D67" s="80">
        <v>1234000</v>
      </c>
      <c r="E67" s="80"/>
      <c r="F67" s="91">
        <f>SUM(C67:E67)</f>
        <v>1234000</v>
      </c>
      <c r="G67" s="58"/>
    </row>
    <row r="68" spans="1:7" s="59" customFormat="1" ht="21">
      <c r="A68" s="69" t="s">
        <v>389</v>
      </c>
      <c r="B68" s="69" t="s">
        <v>307</v>
      </c>
      <c r="C68" s="80">
        <v>1000000</v>
      </c>
      <c r="D68" s="80">
        <v>500000</v>
      </c>
      <c r="E68" s="80"/>
      <c r="F68" s="91">
        <f>SUM(C68:E68)</f>
        <v>1500000</v>
      </c>
      <c r="G68" s="58"/>
    </row>
    <row r="69" spans="1:7" s="59" customFormat="1" ht="21">
      <c r="A69" s="69" t="s">
        <v>390</v>
      </c>
      <c r="B69" s="57" t="s">
        <v>246</v>
      </c>
      <c r="C69" s="80">
        <v>19350000</v>
      </c>
      <c r="D69" s="80">
        <v>468681</v>
      </c>
      <c r="E69" s="80"/>
      <c r="F69" s="91">
        <f>SUM(C69:E69)</f>
        <v>19818681</v>
      </c>
      <c r="G69" s="58"/>
    </row>
    <row r="70" spans="1:7" s="43" customFormat="1" ht="15" customHeight="1">
      <c r="A70" s="60"/>
      <c r="B70" s="60" t="s">
        <v>71</v>
      </c>
      <c r="C70" s="79">
        <f>SUM(C66:C69)</f>
        <v>200350000</v>
      </c>
      <c r="D70" s="79">
        <f>SUM(D66:D69)</f>
        <v>2202681</v>
      </c>
      <c r="E70" s="79"/>
      <c r="F70" s="82">
        <f>SUM(F66:F69)</f>
        <v>202552681</v>
      </c>
      <c r="G70" s="56"/>
    </row>
    <row r="71" spans="1:7" ht="18.75" customHeight="1">
      <c r="A71" s="52" t="s">
        <v>391</v>
      </c>
      <c r="B71" s="52" t="s">
        <v>232</v>
      </c>
      <c r="C71" s="78">
        <v>63300000</v>
      </c>
      <c r="D71" s="78"/>
      <c r="E71" s="78"/>
      <c r="F71" s="78">
        <v>63300000</v>
      </c>
    </row>
    <row r="72" spans="1:7" ht="18.75" customHeight="1">
      <c r="A72" s="52" t="s">
        <v>333</v>
      </c>
      <c r="B72" s="52" t="s">
        <v>329</v>
      </c>
      <c r="C72" s="78">
        <v>12106100</v>
      </c>
      <c r="D72" s="78"/>
      <c r="E72" s="78"/>
      <c r="F72" s="78">
        <v>12106100</v>
      </c>
    </row>
    <row r="73" spans="1:7" ht="21" customHeight="1">
      <c r="A73" s="52" t="s">
        <v>392</v>
      </c>
      <c r="B73" s="52" t="s">
        <v>233</v>
      </c>
      <c r="C73" s="78">
        <v>20826182</v>
      </c>
      <c r="D73" s="78"/>
      <c r="E73" s="78"/>
      <c r="F73" s="78">
        <v>20826182</v>
      </c>
    </row>
    <row r="74" spans="1:7" s="43" customFormat="1" ht="18" customHeight="1">
      <c r="A74" s="60"/>
      <c r="B74" s="60" t="s">
        <v>77</v>
      </c>
      <c r="C74" s="79">
        <f>SUM(C71:C73)</f>
        <v>96232282</v>
      </c>
      <c r="D74" s="79"/>
      <c r="E74" s="79"/>
      <c r="F74" s="79">
        <f>SUM(F71:F73)</f>
        <v>96232282</v>
      </c>
      <c r="G74" s="56"/>
    </row>
    <row r="75" spans="1:7" s="54" customFormat="1" ht="18.75">
      <c r="A75" s="52" t="s">
        <v>393</v>
      </c>
      <c r="B75" s="53" t="s">
        <v>79</v>
      </c>
      <c r="C75" s="78">
        <v>600000</v>
      </c>
      <c r="D75" s="78"/>
      <c r="E75" s="78"/>
      <c r="F75" s="78">
        <v>600000</v>
      </c>
    </row>
    <row r="76" spans="1:7" s="54" customFormat="1" ht="18.75">
      <c r="A76" s="52" t="s">
        <v>330</v>
      </c>
      <c r="B76" s="52" t="s">
        <v>331</v>
      </c>
      <c r="C76" s="78">
        <v>13001000</v>
      </c>
      <c r="D76" s="78"/>
      <c r="E76" s="78"/>
      <c r="F76" s="78">
        <v>13001000</v>
      </c>
    </row>
    <row r="77" spans="1:7" s="43" customFormat="1" ht="18.75">
      <c r="A77" s="60"/>
      <c r="B77" s="60" t="s">
        <v>234</v>
      </c>
      <c r="C77" s="79">
        <f>SUM(C75:C76)</f>
        <v>13601000</v>
      </c>
      <c r="D77" s="79"/>
      <c r="E77" s="79"/>
      <c r="F77" s="79">
        <f>SUM(F75:F76)</f>
        <v>13601000</v>
      </c>
      <c r="G77" s="56"/>
    </row>
    <row r="78" spans="1:7" ht="18.75" hidden="1">
      <c r="A78" s="53">
        <v>59141</v>
      </c>
      <c r="B78" s="53" t="s">
        <v>84</v>
      </c>
      <c r="C78" s="78"/>
      <c r="D78" s="78"/>
      <c r="E78" s="78"/>
      <c r="F78" s="78"/>
    </row>
    <row r="79" spans="1:7" s="43" customFormat="1" ht="18.75" hidden="1">
      <c r="A79" s="46"/>
      <c r="B79" s="46" t="s">
        <v>235</v>
      </c>
      <c r="C79" s="81"/>
      <c r="D79" s="81"/>
      <c r="E79" s="81"/>
      <c r="F79" s="81"/>
      <c r="G79" s="56"/>
    </row>
    <row r="80" spans="1:7" s="43" customFormat="1" ht="18.75">
      <c r="A80" s="97" t="s">
        <v>332</v>
      </c>
      <c r="B80" s="98" t="s">
        <v>84</v>
      </c>
      <c r="C80" s="79">
        <v>2558266</v>
      </c>
      <c r="D80" s="79"/>
      <c r="E80" s="79"/>
      <c r="F80" s="79">
        <v>2558266</v>
      </c>
      <c r="G80" s="56"/>
    </row>
    <row r="81" spans="1:7" s="43" customFormat="1" ht="18.75" customHeight="1">
      <c r="A81" s="60" t="s">
        <v>394</v>
      </c>
      <c r="B81" s="60" t="s">
        <v>289</v>
      </c>
      <c r="C81" s="99">
        <v>79892783</v>
      </c>
      <c r="D81" s="79"/>
      <c r="E81" s="79"/>
      <c r="F81" s="82"/>
      <c r="G81" s="56"/>
    </row>
    <row r="82" spans="1:7" s="49" customFormat="1" ht="20.25" customHeight="1">
      <c r="A82" s="47"/>
      <c r="B82" s="47" t="s">
        <v>236</v>
      </c>
      <c r="C82" s="48">
        <f>SUM(C15+C19+C50+C60+C65+C70+C74+C77+C80)</f>
        <v>478766288</v>
      </c>
      <c r="D82" s="85">
        <f>SUM(D15+D19+D50+D60+D65+D70+D74+D77+D81)</f>
        <v>38075015</v>
      </c>
      <c r="E82" s="85">
        <f>SUM(E15+E19+E50+E60+E65+E70+E74+E77+E81)</f>
        <v>52613624</v>
      </c>
      <c r="F82" s="83">
        <f>SUM(F15+F19+F50+F60+F65+F70+F74+F77+F80)</f>
        <v>569454927</v>
      </c>
      <c r="G82" s="55"/>
    </row>
    <row r="83" spans="1:7" ht="27.75" customHeight="1">
      <c r="F83" s="56"/>
    </row>
    <row r="84" spans="1:7" ht="24" customHeight="1"/>
  </sheetData>
  <mergeCells count="7">
    <mergeCell ref="A1:F1"/>
    <mergeCell ref="A5:A6"/>
    <mergeCell ref="B5:B6"/>
    <mergeCell ref="C5:C6"/>
    <mergeCell ref="D5:D6"/>
    <mergeCell ref="E5:E6"/>
    <mergeCell ref="F5:F6"/>
  </mergeCells>
  <phoneticPr fontId="24" type="noConversion"/>
  <printOptions horizontalCentered="1" verticalCentered="1"/>
  <pageMargins left="0" right="0" top="0.35433070866141736" bottom="0.35433070866141736" header="0.31496062992125984" footer="0.31496062992125984"/>
  <pageSetup paperSize="8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kiadások-bevételek mérlege</vt:lpstr>
      <vt:lpstr>Össz.bevételek rovatok szerint</vt:lpstr>
      <vt:lpstr>Össz.Kiadások rovatok szerint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Jegyző</cp:lastModifiedBy>
  <cp:lastPrinted>2016-02-26T11:15:03Z</cp:lastPrinted>
  <dcterms:created xsi:type="dcterms:W3CDTF">2015-02-12T11:13:43Z</dcterms:created>
  <dcterms:modified xsi:type="dcterms:W3CDTF">2016-03-16T10:05:48Z</dcterms:modified>
</cp:coreProperties>
</file>